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5" firstSheet="11" activeTab="18"/>
  </bookViews>
  <sheets>
    <sheet name="1.sz.mell." sheetId="1" r:id="rId1"/>
    <sheet name="2.1.sz.mell  " sheetId="2" r:id="rId2"/>
    <sheet name="2.2.sz.mell  " sheetId="3" r:id="rId3"/>
    <sheet name="3.sz.mell. " sheetId="4" r:id="rId4"/>
    <sheet name="4.sz.mell." sheetId="5" r:id="rId5"/>
    <sheet name="5.sz.mell." sheetId="6" r:id="rId6"/>
    <sheet name="6.sz.mell. " sheetId="7" r:id="rId7"/>
    <sheet name="7. sz. mell. " sheetId="8" r:id="rId8"/>
    <sheet name="8. sz. mell. " sheetId="9" r:id="rId9"/>
    <sheet name="9.sz.mell. " sheetId="10" r:id="rId10"/>
    <sheet name="10.sz.mell.  " sheetId="11" r:id="rId11"/>
    <sheet name="11. sz. mell" sheetId="12" r:id="rId12"/>
    <sheet name="12.sz. mell" sheetId="13" r:id="rId13"/>
    <sheet name="13.sz. mell" sheetId="14" r:id="rId14"/>
    <sheet name="14.sz. mell" sheetId="15" r:id="rId15"/>
    <sheet name="15.sz. mell" sheetId="16" r:id="rId16"/>
    <sheet name="16.sz.mell" sheetId="17" r:id="rId17"/>
    <sheet name="17.sz.mell" sheetId="18" r:id="rId18"/>
    <sheet name="18.sz. mell." sheetId="19" r:id="rId19"/>
  </sheets>
  <definedNames>
    <definedName name="_xlnm.Print_Titles" localSheetId="16">'16.sz.mell'!$2:$6</definedName>
  </definedNames>
  <calcPr fullCalcOnLoad="1"/>
</workbook>
</file>

<file path=xl/sharedStrings.xml><?xml version="1.0" encoding="utf-8"?>
<sst xmlns="http://schemas.openxmlformats.org/spreadsheetml/2006/main" count="1658" uniqueCount="1016">
  <si>
    <t>15. melléklet a 5/2013. (V. 07.) önkormányzati rendelethez</t>
  </si>
  <si>
    <t>14. melléklet a 5/2013. (V. 07.) önkormányzati rendelethez</t>
  </si>
  <si>
    <t>13. melléklet a 5/2013. (V. 07.) önkormányzati rendelethez</t>
  </si>
  <si>
    <t>12. melléklet a 5/2013. (V. 07.) önkormányzati rendelethez</t>
  </si>
  <si>
    <t>11.sz. melléklet az 5/2013. (V. 07.) önkormányzati rendelethez</t>
  </si>
  <si>
    <t>18. melléklet az 5/2013. (V. 07.) önkormányzati rendelethez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</si>
  <si>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</si>
  <si>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</si>
  <si>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</si>
  <si>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</si>
  <si>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</si>
  <si>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</si>
  <si>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</si>
  <si>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</si>
  <si>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</si>
  <si>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</si>
  <si>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</si>
  <si>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</si>
  <si>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</si>
  <si>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</si>
  <si>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</si>
  <si>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</si>
  <si>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</si>
  <si>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</si>
  <si>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</si>
  <si>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</si>
  <si>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</si>
  <si>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</si>
  <si>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</si>
  <si>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</si>
  <si>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</si>
  <si>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</si>
  <si>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</si>
  <si>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</si>
  <si>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</si>
  <si>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</si>
  <si>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</si>
  <si>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</si>
  <si>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</si>
  <si>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</si>
  <si>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</si>
  <si>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</si>
  <si>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</si>
  <si>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</si>
  <si>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</si>
  <si>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</si>
  <si>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</si>
  <si>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</si>
  <si>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</si>
  <si>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</si>
  <si>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</si>
  <si>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</si>
  <si>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</si>
  <si>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</si>
  <si>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</si>
  <si>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</si>
  <si>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</si>
  <si>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</si>
  <si>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</si>
  <si>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</si>
  <si>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</si>
  <si>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</si>
  <si>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</si>
  <si>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</si>
  <si>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</si>
  <si>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</si>
  <si>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</si>
  <si>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</si>
  <si>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</si>
  <si>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</si>
  <si>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</si>
  <si>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</si>
  <si>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</si>
  <si>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</si>
  <si>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</si>
  <si>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</si>
  <si>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</si>
  <si>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Szlovák Kisebbségi Önkormányzat</t>
  </si>
  <si>
    <t>Cigány Kisebbségi Önkormányzat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</si>
  <si>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</si>
  <si>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</si>
  <si>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</si>
  <si>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</si>
  <si>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</si>
  <si>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</si>
  <si>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</si>
  <si>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</si>
  <si>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</si>
  <si>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</si>
  <si>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</si>
  <si>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</si>
  <si>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</si>
  <si>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</si>
  <si>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</si>
  <si>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</si>
  <si>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</si>
  <si>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</si>
  <si>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</si>
  <si>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</si>
  <si>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</si>
  <si>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</si>
  <si>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</si>
  <si>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</si>
  <si>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</si>
  <si>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</si>
  <si>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</si>
  <si>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</si>
  <si>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</si>
  <si>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</si>
  <si>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</si>
  <si>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</si>
  <si>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</si>
  <si>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</si>
  <si>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</si>
  <si>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</si>
  <si>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</si>
  <si>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Összes vállalt kötelezettség</t>
  </si>
  <si>
    <t>Még fennálló kötelezettség</t>
  </si>
  <si>
    <t>10=(6+…+9)</t>
  </si>
  <si>
    <t>Központi támogatás</t>
  </si>
  <si>
    <t>Egyéb</t>
  </si>
  <si>
    <t xml:space="preserve">Támogatásértékű működési bevételek </t>
  </si>
  <si>
    <t xml:space="preserve">Támogatásértékű felhalmozási bevételek </t>
  </si>
  <si>
    <t>II. Felhalmozási és tőke jellegű kiadások (2.1+…+2.4)</t>
  </si>
  <si>
    <t>III. Tartalékok (3.1+3.2)</t>
  </si>
  <si>
    <t>IV. Egyéb kiadások</t>
  </si>
  <si>
    <t>Kiadási jogcím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</si>
  <si>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</si>
  <si>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</si>
  <si>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</si>
  <si>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</si>
  <si>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</si>
  <si>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</si>
  <si>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</si>
  <si>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</si>
  <si>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</si>
  <si>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</si>
  <si>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</si>
  <si>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</si>
  <si>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</si>
  <si>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</si>
  <si>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</si>
  <si>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</si>
  <si>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</si>
  <si>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</si>
  <si>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</si>
  <si>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</si>
  <si>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</si>
  <si>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</si>
  <si>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</si>
  <si>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</si>
  <si>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</si>
  <si>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</si>
  <si>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</si>
  <si>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</si>
  <si>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</si>
  <si>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</si>
  <si>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</si>
  <si>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</si>
  <si>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</si>
  <si>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</si>
  <si>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</si>
  <si>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</si>
  <si>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</si>
  <si>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</si>
  <si>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</si>
  <si>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</si>
  <si>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Összesen:</t>
  </si>
  <si>
    <t>Cím neve, száma</t>
  </si>
  <si>
    <t>Polgármesteri hivatal</t>
  </si>
  <si>
    <t>01</t>
  </si>
  <si>
    <t>Alcím neve, száma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</si>
  <si>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</si>
  <si>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</si>
  <si>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</si>
  <si>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</si>
  <si>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</si>
  <si>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</si>
  <si>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</si>
  <si>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</si>
  <si>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</si>
  <si>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</si>
  <si>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</si>
  <si>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</si>
  <si>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</si>
  <si>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</si>
  <si>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</si>
  <si>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</si>
  <si>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</si>
  <si>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</si>
  <si>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</si>
  <si>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</si>
  <si>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Önkormányzati támogatás</t>
  </si>
  <si>
    <t>02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</si>
  <si>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</si>
  <si>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</si>
  <si>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</si>
  <si>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</si>
  <si>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</si>
  <si>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</si>
  <si>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stb.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</si>
  <si>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</si>
  <si>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</si>
  <si>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</si>
  <si>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</si>
  <si>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</si>
  <si>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</si>
  <si>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</si>
  <si>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</si>
  <si>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Közutak üzemeltetése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</si>
  <si>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</si>
  <si>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</si>
  <si>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</si>
  <si>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</si>
  <si>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</si>
  <si>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Útfenntartás</t>
  </si>
  <si>
    <t>Parkfenntartás</t>
  </si>
  <si>
    <t>Rendszeres szociális segély</t>
  </si>
  <si>
    <t>Eseti segély</t>
  </si>
  <si>
    <t>Sportkörök támogatása</t>
  </si>
  <si>
    <t>Intézményfinanszírozás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</si>
  <si>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</si>
  <si>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</si>
  <si>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</si>
  <si>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</si>
  <si>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</si>
  <si>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Illetékek</t>
  </si>
  <si>
    <t>Előző évi pénzmaradvány igénybevétele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</si>
  <si>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</si>
  <si>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</si>
  <si>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</si>
  <si>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</si>
  <si>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</si>
  <si>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</si>
  <si>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</si>
  <si>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EU-s támogatásból megvalósuló projektek kiadásai</t>
  </si>
  <si>
    <t>Önkormányzatok sajátos működési bevételei</t>
  </si>
  <si>
    <t>Véglegesen átvett pénzeszk.</t>
  </si>
  <si>
    <t>Cél-, címzett támogatás</t>
  </si>
  <si>
    <t>Intézményi beruházás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</si>
  <si>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</si>
  <si>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</si>
  <si>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</si>
  <si>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</si>
  <si>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</si>
  <si>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</si>
  <si>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</si>
  <si>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</si>
  <si>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</si>
  <si>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</si>
  <si>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</si>
  <si>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</si>
  <si>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</si>
  <si>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</si>
  <si>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</si>
  <si>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</si>
  <si>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</si>
  <si>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</si>
  <si>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</si>
  <si>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</si>
  <si>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</si>
  <si>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</si>
  <si>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</si>
  <si>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</si>
  <si>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</si>
  <si>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</si>
  <si>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</si>
  <si>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</si>
  <si>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</si>
  <si>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</si>
  <si>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</si>
  <si>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</si>
  <si>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</si>
  <si>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</si>
  <si>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</si>
  <si>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</si>
  <si>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</si>
  <si>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</si>
  <si>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Időskorúak járadéka</t>
  </si>
  <si>
    <t>Rendszeres gyermekvédelmi támogatás</t>
  </si>
  <si>
    <t>Rendkívüli gyermekvédelmi támogatás</t>
  </si>
  <si>
    <t>Ápolási díj</t>
  </si>
  <si>
    <t>Temetési segély</t>
  </si>
  <si>
    <t>Civil szervezetek támogatása</t>
  </si>
  <si>
    <t>Társfinanszírozás</t>
  </si>
  <si>
    <t>Kiadások összesen:</t>
  </si>
  <si>
    <t>Cél- címzett támogatás</t>
  </si>
  <si>
    <t>Garancia és kezességvállalásból származó kifizetés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</si>
  <si>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</si>
  <si>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</si>
  <si>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</si>
  <si>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</si>
  <si>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</si>
  <si>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Működési célú pénzeszköz átvétel államháztartáson kívülről</t>
  </si>
  <si>
    <t>6.4.</t>
  </si>
  <si>
    <t>Felhalmozási célú pénzeszk. átvétel államháztartáson kívülről</t>
  </si>
  <si>
    <t>Egyéb saját bevétel</t>
  </si>
  <si>
    <t>Általános forgalmi adó-bevételek, visszatérülések</t>
  </si>
  <si>
    <t>Hozam- és kamatbevételek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</si>
  <si>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</si>
  <si>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</si>
  <si>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</si>
  <si>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</si>
  <si>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</si>
  <si>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</si>
  <si>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</si>
  <si>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</si>
  <si>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</si>
  <si>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</si>
  <si>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</si>
  <si>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</si>
  <si>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</si>
  <si>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</si>
  <si>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</si>
  <si>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</si>
  <si>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</si>
  <si>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</si>
  <si>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</si>
  <si>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</si>
  <si>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</si>
  <si>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</si>
  <si>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4.7.3.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</si>
  <si>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</si>
  <si>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</si>
  <si>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</si>
  <si>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</si>
  <si>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</si>
  <si>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</si>
  <si>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</si>
  <si>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</si>
  <si>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</si>
  <si>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</si>
  <si>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</si>
  <si>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</si>
  <si>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</si>
  <si>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</si>
  <si>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</si>
  <si>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</si>
  <si>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t>Támogatási szerződés szerinti bevételek, kiadások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</si>
  <si>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</si>
  <si>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</si>
  <si>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</si>
  <si>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</si>
  <si>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</si>
  <si>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>Működési célú pénzmaradvány átadás</t>
  </si>
  <si>
    <t>Felhalmozási célú pénzmaradvány átadás</t>
  </si>
  <si>
    <t>2.7.</t>
  </si>
  <si>
    <t>Módosított előirányzat</t>
  </si>
  <si>
    <t>Teljesítés</t>
  </si>
  <si>
    <t>Egyéb fejlesztési támogatás</t>
  </si>
  <si>
    <t>Pénzügyi befektetésekből származó bevétel</t>
  </si>
  <si>
    <t>EU-s támogatásból származó bevétel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</si>
  <si>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</si>
  <si>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Működési célú  kölcsön visszatérítése, igénybevétele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</si>
  <si>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</si>
  <si>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</si>
  <si>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</si>
  <si>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</si>
  <si>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Likvid hitelek felvétele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</si>
  <si>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</si>
  <si>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</si>
  <si>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</si>
  <si>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</si>
  <si>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BEVÉTELEK ÖSSZESEN: (8+9+10+11)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</si>
  <si>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</si>
  <si>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</si>
  <si>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</si>
  <si>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</si>
  <si>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</si>
  <si>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</si>
  <si>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</si>
  <si>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</si>
  <si>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</si>
  <si>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</si>
  <si>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</si>
  <si>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</si>
  <si>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 xml:space="preserve"> KIADÁSOK ÖSSZESEN: (5+6)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</si>
  <si>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</si>
  <si>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</si>
  <si>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</si>
  <si>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</si>
  <si>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</si>
  <si>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</si>
  <si>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</si>
  <si>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</si>
  <si>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</si>
  <si>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</si>
  <si>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</si>
  <si>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</si>
  <si>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</si>
  <si>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</si>
  <si>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</si>
  <si>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</si>
  <si>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</si>
  <si>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</si>
  <si>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</si>
  <si>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</si>
  <si>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</si>
  <si>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</si>
  <si>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</si>
  <si>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</si>
  <si>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</si>
  <si>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</si>
  <si>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</si>
  <si>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EU-s támogatásból megvalósuló projekt</t>
  </si>
  <si>
    <t>Felhalmozási célú kamatkiadások</t>
  </si>
  <si>
    <t>EU-s támogatásból származó forrás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</si>
  <si>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</si>
  <si>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</si>
  <si>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</si>
  <si>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</si>
  <si>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</si>
  <si>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 xml:space="preserve">I. Önkormányzat működési bevételei </t>
  </si>
  <si>
    <t>III. Felhalmozási és tőkejellegű bevételek (3.1+…+3.3)</t>
  </si>
  <si>
    <t>IV. Véglegesen átvett pénzeszközök (4.1+...+4.4)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</si>
  <si>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</si>
  <si>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</si>
  <si>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</si>
  <si>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</si>
  <si>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</si>
  <si>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</si>
  <si>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</si>
  <si>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</si>
  <si>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</si>
  <si>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</si>
  <si>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Intézményi beruházási kiadások (áfával)</t>
  </si>
  <si>
    <t>KÖLTSÉGVETÉSI KIADÁSOK ÖSSZESEN: (1+2+3+4)</t>
  </si>
  <si>
    <t>V. Finanszírozási célú műveletek kiadásai</t>
  </si>
  <si>
    <t>KIADÁSOK ÖSSZESEN: (5+6)</t>
  </si>
  <si>
    <t>Eredeti</t>
  </si>
  <si>
    <t>Módosított</t>
  </si>
  <si>
    <t>előirányzat</t>
  </si>
  <si>
    <t>Garancia- és kezességváll. kiadás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</si>
  <si>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</si>
  <si>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</si>
  <si>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</si>
  <si>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</si>
  <si>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</si>
  <si>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</si>
  <si>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 xml:space="preserve">1. Tartós tőke </t>
  </si>
  <si>
    <t>2014.</t>
  </si>
  <si>
    <t>Intézményi beruházási kiadások</t>
  </si>
  <si>
    <t>DÁMK</t>
  </si>
  <si>
    <t>Önkormányzat</t>
  </si>
  <si>
    <t>VAGYONKIMUTATÁS
a könyvviteli mérlegben értékkel szereplő forrásokról</t>
  </si>
  <si>
    <t>2011. év</t>
  </si>
  <si>
    <r>
      <t>Záró pénzkészlet 2011. december 31-én
e</t>
    </r>
    <r>
      <rPr>
        <i/>
        <sz val="10"/>
        <rFont val="Times New Roman CE"/>
        <family val="0"/>
      </rPr>
      <t>bből:</t>
    </r>
  </si>
  <si>
    <t>I/1. Intézményi működési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</si>
  <si>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</si>
  <si>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Normatív hozzájárulások</t>
  </si>
  <si>
    <t>Normatív kötött felhasználású  támogatás</t>
  </si>
  <si>
    <t>Fejlesztési célú támogatások (4.7.1+…+4.7.3)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</si>
  <si>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</si>
  <si>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Támogatásértékű működési bevételek (6.1.1.+…+6.1.4.)</t>
  </si>
  <si>
    <t>Támogatásértékű felhalmozási bevételek (6.2.1.+…+6.2.4.)</t>
  </si>
  <si>
    <t>Felhalm. célú pénzeszk. átvétel államháztartáson kívülről</t>
  </si>
  <si>
    <t>II. Felhalmozási célú bevételek és kiadások mérlege
(Önkormányzati szinten)</t>
  </si>
  <si>
    <t xml:space="preserve">VAGYONKIMUTATÁS
a könyvviteli mérlegben értékkel szereplő eszközökről
2012. </t>
  </si>
  <si>
    <t>* Amennyiben több projekt megvalósítása történiK egy időben akkor azokat külön-külön, projektenként be kell mutatni!</t>
  </si>
  <si>
    <t>VII. Előző évi vállalkozási eredmény igénybevétele</t>
  </si>
  <si>
    <t>11.1.</t>
  </si>
  <si>
    <t>11.2.</t>
  </si>
  <si>
    <t>11.3.</t>
  </si>
  <si>
    <t>11.4.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</si>
  <si>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</si>
  <si>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</si>
  <si>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</si>
  <si>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</si>
  <si>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</si>
  <si>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</si>
  <si>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</si>
  <si>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Beruházás feladatonként</t>
  </si>
  <si>
    <t>Felújítás célonként</t>
  </si>
  <si>
    <t>Hosszú lejáratú hitelek felvétele</t>
  </si>
  <si>
    <t>Rövid lejáratú hitelek felvétele</t>
  </si>
  <si>
    <t>1. sz. táblázat</t>
  </si>
  <si>
    <t>2. sz. táblázat</t>
  </si>
  <si>
    <t>3. sz. táblázat</t>
  </si>
  <si>
    <t>4. sz. táblázat</t>
  </si>
  <si>
    <t>2012. évi</t>
  </si>
  <si>
    <t>- saját erőből központi támogatás</t>
  </si>
  <si>
    <t>- ellátottak pénzbeli juttatásából céljellegű kiadás</t>
  </si>
  <si>
    <t>Igazgatási feladatok</t>
  </si>
  <si>
    <t>04</t>
  </si>
  <si>
    <t>05</t>
  </si>
  <si>
    <t>------------------------</t>
  </si>
  <si>
    <t>------</t>
  </si>
  <si>
    <t>II. Költségvetési szerv</t>
  </si>
  <si>
    <t>03</t>
  </si>
  <si>
    <t>Ezer forintban!</t>
  </si>
  <si>
    <t>ESZKÖZÖK</t>
  </si>
  <si>
    <t>Sorszám</t>
  </si>
  <si>
    <t>állományi érték</t>
  </si>
  <si>
    <t>1</t>
  </si>
  <si>
    <t>2</t>
  </si>
  <si>
    <t>3</t>
  </si>
  <si>
    <t>Függő, átfutó, kiegyenlítő bevételek</t>
  </si>
  <si>
    <t>Függő, átfutó, kiegyenlítő kiadások</t>
  </si>
  <si>
    <t>Összesen (1+4+7+9+11)</t>
  </si>
  <si>
    <t>II. Támogatások, kiegészítések (2.1+…+2.3)</t>
  </si>
  <si>
    <t>FORRÁSOK</t>
  </si>
  <si>
    <t>Hatósági jogkörhöz köthető működési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</si>
  <si>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</si>
  <si>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</si>
  <si>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</si>
  <si>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</si>
  <si>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</si>
  <si>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</si>
  <si>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</si>
  <si>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</si>
  <si>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</si>
  <si>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</si>
  <si>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</si>
  <si>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</si>
  <si>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</si>
  <si>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</si>
  <si>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</si>
  <si>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</si>
  <si>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</si>
  <si>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</si>
  <si>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</si>
  <si>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</si>
  <si>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</si>
  <si>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</si>
  <si>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</si>
  <si>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</si>
  <si>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</si>
  <si>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</si>
  <si>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</si>
  <si>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</si>
  <si>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</si>
  <si>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</si>
  <si>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</si>
  <si>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</si>
  <si>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</si>
  <si>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</si>
  <si>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</si>
  <si>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</si>
  <si>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</si>
  <si>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</si>
  <si>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</si>
  <si>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</si>
  <si>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</si>
  <si>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</si>
  <si>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</si>
  <si>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</si>
  <si>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</si>
  <si>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</si>
  <si>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</si>
  <si>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</si>
  <si>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Átvett pénzeszk. államháztart. kívülről</t>
  </si>
  <si>
    <t>Tárgyi eszközök, imm. javak értékesítése</t>
  </si>
  <si>
    <t>Költségvetési hiány:</t>
  </si>
  <si>
    <t>Költségvetési többlet:</t>
  </si>
  <si>
    <t>Költrségvetési hiány:</t>
  </si>
  <si>
    <t>Finanszírozási kiadások (14+…+24)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</si>
  <si>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</si>
  <si>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</si>
  <si>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</si>
  <si>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</si>
  <si>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</si>
  <si>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</si>
  <si>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</si>
  <si>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</si>
  <si>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</si>
  <si>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</si>
  <si>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</si>
  <si>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</si>
  <si>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</si>
  <si>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</si>
  <si>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</si>
  <si>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</si>
  <si>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</si>
  <si>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</si>
  <si>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</si>
  <si>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</si>
  <si>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</si>
  <si>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</si>
  <si>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</si>
  <si>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</si>
  <si>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</si>
  <si>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</si>
  <si>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</si>
  <si>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</si>
  <si>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</si>
  <si>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</si>
  <si>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</si>
  <si>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</si>
  <si>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</si>
  <si>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</si>
  <si>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</si>
  <si>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</si>
  <si>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</si>
  <si>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</si>
  <si>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</si>
  <si>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</si>
  <si>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</si>
  <si>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</si>
  <si>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</si>
  <si>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</si>
  <si>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</si>
  <si>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</si>
  <si>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</si>
  <si>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</si>
  <si>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</si>
  <si>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</si>
  <si>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</si>
  <si>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</si>
  <si>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</si>
  <si>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</si>
  <si>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</si>
  <si>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</si>
  <si>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</si>
  <si>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</si>
  <si>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</si>
  <si>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</si>
  <si>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</si>
  <si>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</si>
  <si>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</si>
  <si>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</si>
  <si>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</si>
  <si>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</si>
  <si>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</si>
  <si>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</si>
  <si>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</si>
  <si>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</si>
  <si>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</si>
  <si>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</si>
  <si>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</si>
  <si>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</si>
  <si>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</si>
  <si>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</si>
  <si>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</si>
  <si>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</si>
  <si>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</si>
  <si>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</si>
  <si>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</si>
  <si>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</si>
  <si>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</si>
  <si>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</si>
  <si>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</si>
  <si>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</si>
  <si>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</si>
  <si>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</si>
  <si>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</si>
  <si>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</si>
  <si>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</si>
  <si>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</si>
  <si>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</si>
  <si>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</si>
  <si>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</si>
  <si>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EU-s forrásból származó bevétel</t>
  </si>
  <si>
    <t>Nem lejárt</t>
  </si>
  <si>
    <t>Lejárt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</si>
  <si>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</si>
  <si>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</si>
  <si>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</si>
  <si>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</si>
  <si>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</si>
  <si>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</si>
  <si>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2.Forgalomképes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</si>
  <si>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</si>
  <si>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</si>
  <si>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</si>
  <si>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</si>
  <si>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</si>
  <si>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</si>
  <si>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</si>
  <si>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</si>
  <si>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</si>
  <si>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</si>
  <si>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</si>
  <si>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</si>
  <si>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</si>
  <si>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</si>
  <si>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</si>
  <si>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</si>
  <si>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</si>
  <si>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</si>
  <si>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</si>
  <si>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</si>
  <si>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</si>
  <si>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</si>
  <si>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</si>
  <si>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</si>
  <si>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</si>
  <si>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</si>
  <si>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</si>
  <si>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</si>
  <si>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</si>
  <si>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</si>
  <si>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</si>
  <si>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</si>
  <si>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</si>
  <si>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</si>
  <si>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</si>
  <si>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</si>
  <si>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</si>
  <si>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</si>
  <si>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</si>
  <si>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</si>
  <si>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</si>
  <si>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</si>
  <si>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</si>
  <si>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</si>
  <si>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</si>
  <si>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</si>
  <si>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</si>
  <si>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</si>
  <si>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</si>
  <si>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</si>
  <si>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</si>
  <si>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</si>
  <si>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</si>
  <si>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</si>
  <si>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</si>
  <si>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</si>
  <si>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</si>
  <si>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</si>
  <si>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</si>
  <si>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</si>
  <si>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</si>
  <si>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</si>
  <si>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</si>
  <si>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</si>
  <si>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</si>
  <si>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</si>
  <si>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</si>
  <si>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</si>
  <si>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</si>
  <si>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</si>
  <si>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</si>
  <si>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</si>
  <si>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</si>
  <si>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</si>
  <si>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</si>
  <si>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</si>
  <si>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</si>
  <si>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</si>
  <si>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</si>
  <si>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</si>
  <si>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</si>
  <si>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</si>
  <si>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</si>
  <si>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</si>
  <si>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</si>
  <si>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</si>
  <si>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</si>
  <si>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</si>
  <si>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</si>
  <si>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</si>
  <si>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</si>
  <si>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</si>
  <si>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</si>
  <si>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</si>
  <si>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</si>
  <si>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</si>
  <si>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</si>
  <si>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</si>
  <si>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</si>
  <si>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</si>
  <si>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</si>
  <si>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</si>
  <si>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</si>
  <si>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</si>
  <si>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</si>
  <si>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</si>
  <si>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</si>
  <si>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</si>
  <si>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</si>
  <si>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</si>
  <si>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</si>
  <si>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</si>
  <si>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</si>
  <si>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</si>
  <si>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</si>
  <si>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</si>
  <si>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</si>
  <si>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</si>
  <si>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</si>
  <si>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</si>
  <si>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</si>
  <si>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</si>
  <si>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</si>
  <si>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</si>
  <si>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</si>
  <si>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</si>
  <si>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</si>
  <si>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</si>
  <si>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</si>
  <si>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</si>
  <si>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</si>
  <si>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</si>
  <si>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</si>
  <si>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</si>
  <si>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</si>
  <si>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</si>
  <si>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</si>
  <si>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</si>
  <si>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</si>
  <si>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</si>
  <si>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</si>
  <si>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</si>
  <si>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</si>
  <si>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</si>
  <si>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</si>
  <si>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</si>
  <si>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</si>
  <si>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</si>
  <si>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</si>
  <si>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</si>
  <si>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</si>
  <si>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</si>
  <si>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</si>
  <si>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</si>
  <si>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</si>
  <si>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r>
      <t>EU-s projekt neve, azonosítója:</t>
    </r>
    <r>
      <rPr>
        <sz val="12"/>
        <rFont val="Times New Roman"/>
        <family val="1"/>
      </rPr>
      <t>*  LEADER 2076556223. sz. pályázat</t>
    </r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</si>
  <si>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</si>
  <si>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</si>
  <si>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</si>
  <si>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</si>
  <si>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</si>
  <si>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</si>
  <si>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</si>
  <si>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</si>
  <si>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</si>
  <si>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</si>
  <si>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</si>
  <si>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</si>
  <si>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</si>
  <si>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</si>
  <si>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</si>
  <si>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</si>
  <si>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</si>
  <si>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</si>
  <si>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</si>
  <si>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</si>
  <si>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</si>
  <si>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</si>
  <si>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</si>
  <si>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</si>
  <si>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</si>
  <si>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</si>
  <si>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</si>
  <si>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</si>
  <si>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</si>
  <si>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</si>
  <si>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</si>
  <si>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</si>
  <si>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</si>
  <si>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</si>
  <si>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</si>
  <si>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</si>
  <si>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</si>
  <si>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</si>
  <si>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</si>
  <si>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</si>
  <si>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</si>
  <si>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</si>
  <si>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</si>
  <si>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</si>
  <si>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</si>
  <si>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</si>
  <si>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</si>
  <si>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</si>
  <si>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</si>
  <si>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</si>
  <si>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</si>
  <si>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</si>
  <si>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</si>
  <si>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</si>
  <si>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</si>
  <si>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</si>
  <si>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</si>
  <si>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</si>
  <si>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</si>
  <si>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</si>
  <si>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</si>
  <si>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</si>
  <si>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</si>
  <si>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</si>
  <si>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</si>
  <si>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</si>
  <si>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</si>
  <si>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</si>
  <si>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</si>
  <si>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</si>
  <si>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</si>
  <si>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</si>
  <si>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</si>
  <si>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</si>
  <si>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</si>
  <si>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</si>
  <si>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</si>
  <si>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</si>
  <si>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</si>
  <si>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</si>
  <si>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</si>
  <si>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</si>
  <si>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</si>
  <si>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</si>
  <si>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</si>
  <si>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</si>
  <si>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</si>
  <si>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</si>
  <si>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</si>
  <si>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</si>
  <si>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</si>
  <si>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</si>
  <si>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</si>
  <si>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</si>
  <si>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</si>
  <si>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</si>
  <si>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</si>
  <si>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</si>
  <si>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</si>
  <si>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</si>
  <si>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</si>
  <si>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</si>
  <si>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</si>
  <si>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</si>
  <si>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</si>
  <si>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</si>
  <si>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</si>
  <si>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</si>
  <si>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</si>
  <si>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</si>
  <si>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</si>
  <si>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</si>
  <si>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</si>
  <si>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</si>
  <si>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</si>
  <si>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</si>
  <si>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</si>
  <si>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</si>
  <si>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</si>
  <si>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</si>
  <si>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Központosított előirányzatokból támogatás</t>
  </si>
  <si>
    <t>1.5.</t>
  </si>
  <si>
    <t>Adósságcsökkentési támogatás</t>
  </si>
  <si>
    <t>Lakásfenntartási támogatás</t>
  </si>
  <si>
    <t>Lakáshoz jutás támogatása</t>
  </si>
  <si>
    <t>Adósságállomány mindösszesen:</t>
  </si>
  <si>
    <t>2012. évi 
er. ei.</t>
  </si>
  <si>
    <t>2012. évi 
mód. ei.</t>
  </si>
  <si>
    <t>2012. évi 
teljesítés</t>
  </si>
  <si>
    <t>Működési c. pézeszk étvét.</t>
  </si>
  <si>
    <t>,</t>
  </si>
  <si>
    <t>POHI felújítás  (LEADER 2076556223. sz. pályázat )</t>
  </si>
  <si>
    <t>2012.
évi
teljesítés</t>
  </si>
  <si>
    <t>2015.</t>
  </si>
  <si>
    <t>2015. 
után</t>
  </si>
  <si>
    <t>Adósság állomány alakulása lejárat, eszközök, bel- és külföldi hitelezők szerinti bontásban 
2012. december 31-én</t>
  </si>
  <si>
    <t>2012. előtt</t>
  </si>
  <si>
    <t>2012. után</t>
  </si>
  <si>
    <t>Önkormányzaton kívüli EU-s projekthez történő hozzájárulás 2012. évi előirányzata és teljesítése</t>
  </si>
  <si>
    <t>Teljesítés %-a 
2012. dec. 31-ig</t>
  </si>
  <si>
    <r>
      <t>Pénzkészlet 2012. január 1-jén
e</t>
    </r>
    <r>
      <rPr>
        <i/>
        <sz val="10"/>
        <rFont val="Times New Roman CE"/>
        <family val="0"/>
      </rPr>
      <t>bből:</t>
    </r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</si>
  <si>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</si>
  <si>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</si>
  <si>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</si>
  <si>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</si>
  <si>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</si>
  <si>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</si>
  <si>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</si>
  <si>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</si>
  <si>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</si>
  <si>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</si>
  <si>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</si>
  <si>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</si>
  <si>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</si>
  <si>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</si>
  <si>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</si>
  <si>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</si>
  <si>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</si>
  <si>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</si>
  <si>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</si>
  <si>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</si>
  <si>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</si>
  <si>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</si>
  <si>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</si>
  <si>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</si>
  <si>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</si>
  <si>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</si>
  <si>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</si>
  <si>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</si>
  <si>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</si>
  <si>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KÖLTSÉGVETÉSI BEVÉTELEK ÖSSZESEN</t>
  </si>
  <si>
    <t>Működési célú kiadások</t>
  </si>
  <si>
    <t xml:space="preserve">   - személyi juttatásból céljellegű kiadás</t>
  </si>
  <si>
    <t>KÖLTSÉGVETÉSI KIADÁSOK ÖSSZESEN</t>
  </si>
  <si>
    <t>Éves létszám előirányzat (fő)</t>
  </si>
  <si>
    <t>KÖLTSÉGVETÉSI BEVÉTELEK ÖSSZESEN:</t>
  </si>
  <si>
    <t>KÖLTSÉGVETÉSI KIADÁSOK ÖSSZESEN:</t>
  </si>
  <si>
    <t>Vízkárelhárítási terv</t>
  </si>
  <si>
    <t>Felhasználás
2011. dec.31-ig</t>
  </si>
  <si>
    <t>2012. évi módosított ei.</t>
  </si>
  <si>
    <t xml:space="preserve">
2012. évi 
teljesítés
</t>
  </si>
  <si>
    <t>Összes teljesítés 2012. dec. 31-ig</t>
  </si>
  <si>
    <t>Mulcsozó</t>
  </si>
  <si>
    <t>Traktor</t>
  </si>
  <si>
    <t>Smasung Klím. Ber.</t>
  </si>
  <si>
    <t>Fűtőkazán Óvoda</t>
  </si>
  <si>
    <t>Fűtőkazán Önk.</t>
  </si>
  <si>
    <t>Motoros Fűnyíró</t>
  </si>
  <si>
    <t>Motoros fűkasza</t>
  </si>
  <si>
    <t>Utánfutó</t>
  </si>
  <si>
    <t>Notebook Óvoda</t>
  </si>
  <si>
    <t>Notbook Önk.</t>
  </si>
  <si>
    <t xml:space="preserve">Összes teljesítés 2012. dec. 31-ig
</t>
  </si>
  <si>
    <t>Orvosi rend. Felújítás</t>
  </si>
  <si>
    <t>Egészségház felújítás (nyílászárók)</t>
  </si>
  <si>
    <t>Tornacsarnok felújítás</t>
  </si>
  <si>
    <t>Tájház tető felújítás</t>
  </si>
  <si>
    <t>5. Munkavállalókkal szembeni követelések</t>
  </si>
  <si>
    <t>222.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</si>
</sst>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name val="Wingdings"/>
      <family val="0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164" fontId="6" fillId="0" borderId="10" xfId="58" applyNumberFormat="1" applyFont="1" applyFill="1" applyBorder="1" applyAlignment="1" applyProtection="1">
      <alignment horizontal="centerContinuous" vertical="center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8" applyNumberFormat="1" applyFont="1" applyFill="1" applyBorder="1" applyAlignment="1" applyProtection="1">
      <alignment vertical="center" wrapText="1"/>
      <protection locked="0"/>
    </xf>
    <xf numFmtId="164" fontId="16" fillId="0" borderId="13" xfId="58" applyNumberFormat="1" applyFont="1" applyFill="1" applyBorder="1" applyAlignment="1" applyProtection="1">
      <alignment vertical="center" wrapText="1"/>
      <protection locked="0"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164" fontId="16" fillId="0" borderId="15" xfId="58" applyNumberFormat="1" applyFont="1" applyFill="1" applyBorder="1" applyAlignment="1" applyProtection="1">
      <alignment vertical="center" wrapText="1"/>
      <protection locked="0"/>
    </xf>
    <xf numFmtId="164" fontId="16" fillId="0" borderId="16" xfId="58" applyNumberFormat="1" applyFont="1" applyFill="1" applyBorder="1" applyAlignment="1" applyProtection="1">
      <alignment vertical="center" wrapText="1"/>
      <protection locked="0"/>
    </xf>
    <xf numFmtId="164" fontId="16" fillId="0" borderId="17" xfId="58" applyNumberFormat="1" applyFont="1" applyFill="1" applyBorder="1" applyAlignment="1" applyProtection="1">
      <alignment vertical="center" wrapText="1"/>
      <protection locked="0"/>
    </xf>
    <xf numFmtId="164" fontId="16" fillId="0" borderId="18" xfId="58" applyNumberFormat="1" applyFont="1" applyFill="1" applyBorder="1" applyAlignment="1" applyProtection="1">
      <alignment vertical="center" wrapText="1"/>
      <protection locked="0"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9" xfId="58" applyFont="1" applyFill="1" applyBorder="1" applyAlignment="1" applyProtection="1">
      <alignment horizontal="left" vertical="center" wrapText="1" indent="1"/>
      <protection/>
    </xf>
    <xf numFmtId="164" fontId="16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8" applyNumberFormat="1" applyFont="1" applyFill="1" applyBorder="1" applyAlignment="1" applyProtection="1">
      <alignment vertical="center" wrapText="1"/>
      <protection locked="0"/>
    </xf>
    <xf numFmtId="164" fontId="16" fillId="0" borderId="20" xfId="58" applyNumberFormat="1" applyFont="1" applyFill="1" applyBorder="1" applyAlignment="1" applyProtection="1">
      <alignment vertical="center" wrapText="1"/>
      <protection locked="0"/>
    </xf>
    <xf numFmtId="0" fontId="16" fillId="0" borderId="21" xfId="58" applyFont="1" applyFill="1" applyBorder="1" applyAlignment="1" applyProtection="1">
      <alignment horizontal="lef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164" fontId="16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6" fillId="0" borderId="22" xfId="58" applyFont="1" applyFill="1" applyBorder="1" applyAlignment="1" applyProtection="1">
      <alignment horizontal="left" vertical="center" wrapText="1" indent="1"/>
      <protection/>
    </xf>
    <xf numFmtId="164" fontId="16" fillId="0" borderId="22" xfId="58" applyNumberFormat="1" applyFont="1" applyFill="1" applyBorder="1" applyAlignment="1" applyProtection="1">
      <alignment vertical="center" wrapText="1"/>
      <protection locked="0"/>
    </xf>
    <xf numFmtId="164" fontId="16" fillId="0" borderId="23" xfId="58" applyNumberFormat="1" applyFont="1" applyFill="1" applyBorder="1" applyAlignment="1" applyProtection="1">
      <alignment vertical="center" wrapText="1"/>
      <protection locked="0"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58" applyFont="1" applyFill="1" applyBorder="1" applyAlignment="1" applyProtection="1">
      <alignment horizontal="left" vertical="center" wrapText="1" indent="2"/>
      <protection/>
    </xf>
    <xf numFmtId="0" fontId="16" fillId="0" borderId="17" xfId="58" applyFont="1" applyFill="1" applyBorder="1" applyAlignment="1" applyProtection="1">
      <alignment horizontal="left" vertical="center" wrapText="1" indent="2"/>
      <protection/>
    </xf>
    <xf numFmtId="0" fontId="16" fillId="0" borderId="12" xfId="58" applyFont="1" applyFill="1" applyBorder="1" applyAlignment="1" applyProtection="1">
      <alignment horizontal="left" indent="1"/>
      <protection/>
    </xf>
    <xf numFmtId="0" fontId="16" fillId="0" borderId="12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 indent="1"/>
    </xf>
    <xf numFmtId="0" fontId="16" fillId="0" borderId="35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 indent="1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164" fontId="14" fillId="0" borderId="41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 indent="1"/>
    </xf>
    <xf numFmtId="164" fontId="14" fillId="0" borderId="34" xfId="0" applyNumberFormat="1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center" vertical="center" wrapText="1"/>
    </xf>
    <xf numFmtId="0" fontId="14" fillId="0" borderId="34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4" fillId="0" borderId="39" xfId="59" applyNumberFormat="1" applyFont="1" applyFill="1" applyBorder="1" applyAlignment="1" applyProtection="1">
      <alignment horizontal="center" vertical="center" wrapText="1"/>
      <protection/>
    </xf>
    <xf numFmtId="49" fontId="14" fillId="0" borderId="22" xfId="59" applyNumberFormat="1" applyFont="1" applyFill="1" applyBorder="1" applyAlignment="1" applyProtection="1">
      <alignment horizontal="center" vertical="center"/>
      <protection/>
    </xf>
    <xf numFmtId="49" fontId="14" fillId="0" borderId="23" xfId="59" applyNumberFormat="1" applyFont="1" applyFill="1" applyBorder="1" applyAlignment="1" applyProtection="1">
      <alignment horizontal="center" vertical="center"/>
      <protection/>
    </xf>
    <xf numFmtId="0" fontId="16" fillId="0" borderId="37" xfId="59" applyFont="1" applyFill="1" applyBorder="1" applyAlignment="1" applyProtection="1">
      <alignment horizontal="left" vertical="center" wrapText="1"/>
      <protection/>
    </xf>
    <xf numFmtId="172" fontId="16" fillId="0" borderId="15" xfId="59" applyNumberFormat="1" applyFont="1" applyFill="1" applyBorder="1" applyAlignment="1" applyProtection="1">
      <alignment horizontal="center" vertical="center"/>
      <protection/>
    </xf>
    <xf numFmtId="183" fontId="16" fillId="0" borderId="16" xfId="59" applyNumberFormat="1" applyFont="1" applyFill="1" applyBorder="1" applyAlignment="1" applyProtection="1">
      <alignment vertical="center"/>
      <protection locked="0"/>
    </xf>
    <xf numFmtId="0" fontId="16" fillId="0" borderId="35" xfId="59" applyFont="1" applyFill="1" applyBorder="1" applyAlignment="1" applyProtection="1">
      <alignment horizontal="left" vertical="center" wrapText="1"/>
      <protection/>
    </xf>
    <xf numFmtId="172" fontId="16" fillId="0" borderId="12" xfId="59" applyNumberFormat="1" applyFont="1" applyFill="1" applyBorder="1" applyAlignment="1" applyProtection="1">
      <alignment horizontal="center" vertical="center"/>
      <protection/>
    </xf>
    <xf numFmtId="183" fontId="16" fillId="0" borderId="13" xfId="59" applyNumberFormat="1" applyFont="1" applyFill="1" applyBorder="1" applyAlignment="1" applyProtection="1">
      <alignment vertical="center"/>
      <protection locked="0"/>
    </xf>
    <xf numFmtId="0" fontId="16" fillId="0" borderId="35" xfId="59" applyFont="1" applyFill="1" applyBorder="1" applyAlignment="1" applyProtection="1">
      <alignment horizontal="left" vertical="center" wrapText="1" indent="2"/>
      <protection/>
    </xf>
    <xf numFmtId="0" fontId="16" fillId="0" borderId="35" xfId="59" applyFont="1" applyFill="1" applyBorder="1" applyAlignment="1" applyProtection="1">
      <alignment horizontal="left" vertical="center" indent="2"/>
      <protection locked="0"/>
    </xf>
    <xf numFmtId="0" fontId="18" fillId="0" borderId="35" xfId="59" applyFont="1" applyFill="1" applyBorder="1" applyAlignment="1" applyProtection="1">
      <alignment horizontal="left" vertical="center" wrapText="1"/>
      <protection/>
    </xf>
    <xf numFmtId="183" fontId="17" fillId="0" borderId="13" xfId="59" applyNumberFormat="1" applyFont="1" applyFill="1" applyBorder="1" applyAlignment="1" applyProtection="1">
      <alignment vertical="center"/>
      <protection locked="0"/>
    </xf>
    <xf numFmtId="49" fontId="14" fillId="0" borderId="45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45" xfId="0" applyNumberFormat="1" applyFont="1" applyFill="1" applyBorder="1" applyAlignment="1" applyProtection="1">
      <alignment horizontal="right" vertical="center"/>
      <protection locked="0"/>
    </xf>
    <xf numFmtId="49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left" vertical="center" wrapText="1" indent="1"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58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 locked="0"/>
    </xf>
    <xf numFmtId="164" fontId="14" fillId="0" borderId="27" xfId="58" applyNumberFormat="1" applyFont="1" applyFill="1" applyBorder="1" applyAlignment="1" applyProtection="1">
      <alignment vertical="center" wrapTex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/>
      <protection locked="0"/>
    </xf>
    <xf numFmtId="49" fontId="16" fillId="0" borderId="5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4" fillId="0" borderId="54" xfId="58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4" fillId="0" borderId="50" xfId="58" applyFont="1" applyFill="1" applyBorder="1" applyAlignment="1" applyProtection="1">
      <alignment horizontal="lef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/>
      <protection/>
    </xf>
    <xf numFmtId="164" fontId="14" fillId="0" borderId="50" xfId="58" applyNumberFormat="1" applyFont="1" applyFill="1" applyBorder="1" applyAlignment="1" applyProtection="1">
      <alignment horizontal="right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/>
    </xf>
    <xf numFmtId="0" fontId="27" fillId="0" borderId="0" xfId="58" applyFont="1" applyFill="1">
      <alignment/>
      <protection/>
    </xf>
    <xf numFmtId="164" fontId="16" fillId="0" borderId="27" xfId="58" applyNumberFormat="1" applyFont="1" applyFill="1" applyBorder="1" applyAlignment="1" applyProtection="1">
      <alignment horizontal="right" vertical="center" wrapText="1"/>
      <protection/>
    </xf>
    <xf numFmtId="164" fontId="16" fillId="0" borderId="26" xfId="58" applyNumberFormat="1" applyFont="1" applyFill="1" applyBorder="1" applyAlignment="1" applyProtection="1">
      <alignment horizontal="right" vertical="center" wrapText="1"/>
      <protection/>
    </xf>
    <xf numFmtId="0" fontId="26" fillId="0" borderId="0" xfId="58" applyFont="1" applyFill="1">
      <alignment/>
      <protection/>
    </xf>
    <xf numFmtId="0" fontId="18" fillId="0" borderId="26" xfId="58" applyFont="1" applyFill="1" applyBorder="1" applyAlignment="1" applyProtection="1">
      <alignment horizontal="left" vertical="center" wrapText="1" indent="1"/>
      <protection/>
    </xf>
    <xf numFmtId="0" fontId="14" fillId="0" borderId="50" xfId="58" applyFont="1" applyFill="1" applyBorder="1" applyAlignment="1" applyProtection="1">
      <alignment vertical="center" wrapText="1"/>
      <protection/>
    </xf>
    <xf numFmtId="164" fontId="14" fillId="0" borderId="50" xfId="58" applyNumberFormat="1" applyFont="1" applyFill="1" applyBorder="1" applyAlignment="1" applyProtection="1">
      <alignment vertical="center" wrapText="1"/>
      <protection/>
    </xf>
    <xf numFmtId="164" fontId="14" fillId="0" borderId="51" xfId="58" applyNumberFormat="1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/>
    </xf>
    <xf numFmtId="164" fontId="14" fillId="0" borderId="27" xfId="58" applyNumberFormat="1" applyFont="1" applyFill="1" applyBorder="1" applyAlignment="1" applyProtection="1">
      <alignment vertical="center" wrapText="1"/>
      <protection/>
    </xf>
    <xf numFmtId="0" fontId="2" fillId="0" borderId="0" xfId="58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Continuous" vertical="center" wrapText="1"/>
    </xf>
    <xf numFmtId="164" fontId="7" fillId="0" borderId="26" xfId="0" applyNumberFormat="1" applyFont="1" applyFill="1" applyBorder="1" applyAlignment="1">
      <alignment horizontal="centerContinuous" vertical="center" wrapText="1"/>
    </xf>
    <xf numFmtId="164" fontId="7" fillId="0" borderId="27" xfId="0" applyNumberFormat="1" applyFont="1" applyFill="1" applyBorder="1" applyAlignment="1">
      <alignment horizontal="centerContinuous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6" xfId="0" applyNumberFormat="1" applyFont="1" applyFill="1" applyBorder="1" applyAlignment="1">
      <alignment vertical="center" wrapText="1"/>
    </xf>
    <xf numFmtId="164" fontId="14" fillId="0" borderId="27" xfId="0" applyNumberFormat="1" applyFont="1" applyFill="1" applyBorder="1" applyAlignment="1">
      <alignment vertical="center" wrapText="1"/>
    </xf>
    <xf numFmtId="164" fontId="18" fillId="0" borderId="26" xfId="58" applyNumberFormat="1" applyFont="1" applyFill="1" applyBorder="1" applyAlignment="1" applyProtection="1">
      <alignment horizontal="right" vertical="center" wrapTex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/>
      <protection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44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35" xfId="0" applyFont="1" applyFill="1" applyBorder="1" applyAlignment="1" applyProtection="1">
      <alignment horizontal="left" vertical="center" wrapText="1" indent="1"/>
      <protection locked="0"/>
    </xf>
    <xf numFmtId="0" fontId="16" fillId="0" borderId="35" xfId="0" applyFont="1" applyFill="1" applyBorder="1" applyAlignment="1" applyProtection="1">
      <alignment horizontal="left" vertical="center" wrapText="1" indent="1"/>
      <protection locked="0"/>
    </xf>
    <xf numFmtId="0" fontId="14" fillId="0" borderId="26" xfId="0" applyFont="1" applyFill="1" applyBorder="1" applyAlignment="1">
      <alignment horizontal="right" vertical="center" wrapText="1" indent="1"/>
    </xf>
    <xf numFmtId="0" fontId="14" fillId="0" borderId="27" xfId="0" applyFont="1" applyFill="1" applyBorder="1" applyAlignment="1">
      <alignment horizontal="right" vertical="center" wrapText="1" indent="1"/>
    </xf>
    <xf numFmtId="164" fontId="7" fillId="0" borderId="29" xfId="0" applyNumberFormat="1" applyFont="1" applyFill="1" applyBorder="1" applyAlignment="1">
      <alignment horizontal="centerContinuous" vertical="center"/>
    </xf>
    <xf numFmtId="164" fontId="7" fillId="0" borderId="58" xfId="0" applyNumberFormat="1" applyFont="1" applyFill="1" applyBorder="1" applyAlignment="1">
      <alignment horizontal="centerContinuous" vertical="center"/>
    </xf>
    <xf numFmtId="164" fontId="7" fillId="0" borderId="59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44" xfId="0" applyNumberFormat="1" applyFont="1" applyFill="1" applyBorder="1" applyAlignment="1">
      <alignment horizontal="center" vertical="center" wrapText="1"/>
    </xf>
    <xf numFmtId="164" fontId="14" fillId="0" borderId="6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52" xfId="0" applyNumberFormat="1" applyFont="1" applyFill="1" applyBorder="1" applyAlignment="1">
      <alignment horizontal="right" vertical="center" wrapText="1" indent="1"/>
    </xf>
    <xf numFmtId="164" fontId="14" fillId="0" borderId="35" xfId="0" applyNumberFormat="1" applyFont="1" applyFill="1" applyBorder="1" applyAlignment="1">
      <alignment horizontal="right" vertical="center" wrapText="1" indent="1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6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3" xfId="0" applyNumberFormat="1" applyFont="1" applyFill="1" applyBorder="1" applyAlignment="1">
      <alignment horizontal="righ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62" xfId="0" applyNumberFormat="1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62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>
      <alignment horizontal="right" vertical="center" wrapText="1" indent="1"/>
    </xf>
    <xf numFmtId="164" fontId="14" fillId="0" borderId="26" xfId="0" applyNumberFormat="1" applyFont="1" applyFill="1" applyBorder="1" applyAlignment="1">
      <alignment horizontal="left" vertical="center" wrapText="1" indent="1"/>
    </xf>
    <xf numFmtId="164" fontId="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55" xfId="0" applyNumberFormat="1" applyFont="1" applyFill="1" applyBorder="1" applyAlignment="1" applyProtection="1">
      <alignment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vertical="center" wrapText="1"/>
      <protection/>
    </xf>
    <xf numFmtId="0" fontId="16" fillId="0" borderId="17" xfId="0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56" xfId="0" applyNumberFormat="1" applyFont="1" applyFill="1" applyBorder="1" applyAlignment="1" applyProtection="1">
      <alignment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/>
      <protection locked="0"/>
    </xf>
    <xf numFmtId="164" fontId="16" fillId="0" borderId="60" xfId="0" applyNumberFormat="1" applyFont="1" applyFill="1" applyBorder="1" applyAlignment="1" applyProtection="1">
      <alignment vertical="center"/>
      <protection locked="0"/>
    </xf>
    <xf numFmtId="164" fontId="14" fillId="0" borderId="26" xfId="0" applyNumberFormat="1" applyFont="1" applyFill="1" applyBorder="1" applyAlignment="1" applyProtection="1">
      <alignment vertical="center"/>
      <protection/>
    </xf>
    <xf numFmtId="164" fontId="14" fillId="0" borderId="44" xfId="0" applyNumberFormat="1" applyFont="1" applyFill="1" applyBorder="1" applyAlignment="1" applyProtection="1">
      <alignment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7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 wrapText="1"/>
    </xf>
    <xf numFmtId="164" fontId="14" fillId="0" borderId="63" xfId="0" applyNumberFormat="1" applyFont="1" applyFill="1" applyBorder="1" applyAlignment="1">
      <alignment horizontal="center" vertical="center"/>
    </xf>
    <xf numFmtId="164" fontId="14" fillId="0" borderId="63" xfId="0" applyNumberFormat="1" applyFont="1" applyFill="1" applyBorder="1" applyAlignment="1">
      <alignment horizontal="center" vertical="center" wrapText="1"/>
    </xf>
    <xf numFmtId="164" fontId="14" fillId="0" borderId="64" xfId="0" applyNumberFormat="1" applyFont="1" applyFill="1" applyBorder="1" applyAlignment="1">
      <alignment horizontal="center" vertical="center"/>
    </xf>
    <xf numFmtId="164" fontId="14" fillId="0" borderId="65" xfId="0" applyNumberFormat="1" applyFont="1" applyFill="1" applyBorder="1" applyAlignment="1">
      <alignment horizontal="center" vertical="center"/>
    </xf>
    <xf numFmtId="164" fontId="14" fillId="0" borderId="65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left" vertical="center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Fill="1" applyBorder="1" applyAlignment="1" quotePrefix="1">
      <alignment horizontal="left" vertical="center" indent="1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4" fontId="17" fillId="0" borderId="46" xfId="0" applyNumberFormat="1" applyFont="1" applyFill="1" applyBorder="1" applyAlignment="1" applyProtection="1">
      <alignment vertical="center" wrapText="1"/>
      <protection locked="0"/>
    </xf>
    <xf numFmtId="49" fontId="16" fillId="0" borderId="30" xfId="0" applyNumberFormat="1" applyFont="1" applyFill="1" applyBorder="1" applyAlignment="1">
      <alignment horizontal="left" vertical="center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4" fontId="16" fillId="0" borderId="46" xfId="0" applyNumberFormat="1" applyFont="1" applyFill="1" applyBorder="1" applyAlignment="1" applyProtection="1">
      <alignment vertical="center" wrapText="1"/>
      <protection locked="0"/>
    </xf>
    <xf numFmtId="4" fontId="14" fillId="0" borderId="46" xfId="0" applyNumberFormat="1" applyFont="1" applyFill="1" applyBorder="1" applyAlignment="1">
      <alignment vertical="center" wrapText="1"/>
    </xf>
    <xf numFmtId="49" fontId="16" fillId="0" borderId="66" xfId="0" applyNumberFormat="1" applyFont="1" applyFill="1" applyBorder="1" applyAlignment="1" applyProtection="1">
      <alignment horizontal="left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4" fontId="16" fillId="0" borderId="47" xfId="0" applyNumberFormat="1" applyFont="1" applyFill="1" applyBorder="1" applyAlignment="1" applyProtection="1">
      <alignment vertical="center" wrapText="1"/>
      <protection locked="0"/>
    </xf>
    <xf numFmtId="49" fontId="14" fillId="0" borderId="40" xfId="0" applyNumberFormat="1" applyFont="1" applyFill="1" applyBorder="1" applyAlignment="1" applyProtection="1">
      <alignment horizontal="left" vertical="center" indent="1"/>
      <protection locked="0"/>
    </xf>
    <xf numFmtId="164" fontId="14" fillId="0" borderId="63" xfId="0" applyNumberFormat="1" applyFont="1" applyFill="1" applyBorder="1" applyAlignment="1">
      <alignment vertical="center"/>
    </xf>
    <xf numFmtId="4" fontId="16" fillId="0" borderId="63" xfId="0" applyNumberFormat="1" applyFont="1" applyFill="1" applyBorder="1" applyAlignment="1" applyProtection="1">
      <alignment vertical="center" wrapText="1"/>
      <protection locked="0"/>
    </xf>
    <xf numFmtId="49" fontId="16" fillId="0" borderId="37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right" vertical="center" wrapText="1"/>
    </xf>
    <xf numFmtId="49" fontId="16" fillId="0" borderId="35" xfId="0" applyNumberFormat="1" applyFont="1" applyFill="1" applyBorder="1" applyAlignment="1">
      <alignment horizontal="left" vertical="center"/>
    </xf>
    <xf numFmtId="3" fontId="16" fillId="0" borderId="46" xfId="0" applyNumberFormat="1" applyFont="1" applyFill="1" applyBorder="1" applyAlignment="1" applyProtection="1">
      <alignment vertical="center" wrapText="1"/>
      <protection locked="0"/>
    </xf>
    <xf numFmtId="49" fontId="16" fillId="0" borderId="35" xfId="0" applyNumberFormat="1" applyFont="1" applyFill="1" applyBorder="1" applyAlignment="1" applyProtection="1">
      <alignment horizontal="left" vertical="center"/>
      <protection locked="0"/>
    </xf>
    <xf numFmtId="3" fontId="14" fillId="0" borderId="46" xfId="0" applyNumberFormat="1" applyFont="1" applyFill="1" applyBorder="1" applyAlignment="1">
      <alignment vertical="center" wrapText="1"/>
    </xf>
    <xf numFmtId="49" fontId="16" fillId="0" borderId="36" xfId="0" applyNumberFormat="1" applyFont="1" applyFill="1" applyBorder="1" applyAlignment="1" applyProtection="1">
      <alignment horizontal="left" vertical="center"/>
      <protection locked="0"/>
    </xf>
    <xf numFmtId="3" fontId="16" fillId="0" borderId="47" xfId="0" applyNumberFormat="1" applyFont="1" applyFill="1" applyBorder="1" applyAlignment="1" applyProtection="1">
      <alignment vertical="center" wrapText="1"/>
      <protection locked="0"/>
    </xf>
    <xf numFmtId="166" fontId="14" fillId="0" borderId="63" xfId="0" applyNumberFormat="1" applyFont="1" applyFill="1" applyBorder="1" applyAlignment="1">
      <alignment horizontal="left" vertical="center" wrapText="1" indent="1"/>
    </xf>
    <xf numFmtId="3" fontId="14" fillId="0" borderId="63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left" vertical="center" wrapText="1"/>
    </xf>
    <xf numFmtId="164" fontId="14" fillId="0" borderId="6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0" fillId="0" borderId="0" xfId="60" applyFill="1">
      <alignment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2" fillId="0" borderId="22" xfId="60" applyFont="1" applyFill="1" applyBorder="1" applyAlignment="1">
      <alignment horizontal="center" vertical="center" wrapText="1"/>
      <protection/>
    </xf>
    <xf numFmtId="0" fontId="22" fillId="0" borderId="23" xfId="60" applyFont="1" applyFill="1" applyBorder="1" applyAlignment="1">
      <alignment horizontal="center" vertical="center" wrapText="1"/>
      <protection/>
    </xf>
    <xf numFmtId="0" fontId="20" fillId="0" borderId="0" xfId="60" applyFill="1" applyAlignment="1">
      <alignment horizontal="center" vertical="center"/>
      <protection/>
    </xf>
    <xf numFmtId="0" fontId="23" fillId="0" borderId="37" xfId="60" applyFont="1" applyFill="1" applyBorder="1" applyAlignment="1">
      <alignment vertical="center" wrapText="1"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201" fontId="23" fillId="0" borderId="15" xfId="60" applyNumberFormat="1" applyFont="1" applyFill="1" applyBorder="1" applyAlignment="1">
      <alignment horizontal="right" vertical="center" wrapText="1"/>
      <protection/>
    </xf>
    <xf numFmtId="201" fontId="23" fillId="0" borderId="67" xfId="60" applyNumberFormat="1" applyFont="1" applyFill="1" applyBorder="1" applyAlignment="1">
      <alignment horizontal="right" vertical="center" wrapText="1"/>
      <protection/>
    </xf>
    <xf numFmtId="0" fontId="20" fillId="0" borderId="0" xfId="60" applyFill="1" applyAlignment="1">
      <alignment vertical="center"/>
      <protection/>
    </xf>
    <xf numFmtId="0" fontId="22" fillId="0" borderId="35" xfId="60" applyFont="1" applyFill="1" applyBorder="1" applyAlignment="1">
      <alignment vertical="center" wrapText="1"/>
      <protection/>
    </xf>
    <xf numFmtId="0" fontId="19" fillId="0" borderId="12" xfId="60" applyFont="1" applyFill="1" applyBorder="1" applyAlignment="1">
      <alignment horizontal="center" vertical="center" wrapText="1"/>
      <protection/>
    </xf>
    <xf numFmtId="201" fontId="19" fillId="0" borderId="12" xfId="60" applyNumberFormat="1" applyFont="1" applyFill="1" applyBorder="1" applyAlignment="1">
      <alignment horizontal="right" vertical="center" wrapText="1"/>
      <protection/>
    </xf>
    <xf numFmtId="201" fontId="23" fillId="0" borderId="68" xfId="60" applyNumberFormat="1" applyFont="1" applyFill="1" applyBorder="1" applyAlignment="1">
      <alignment horizontal="right" vertical="center" wrapText="1"/>
      <protection/>
    </xf>
    <xf numFmtId="0" fontId="24" fillId="0" borderId="35" xfId="60" applyFont="1" applyFill="1" applyBorder="1" applyAlignment="1">
      <alignment horizontal="left" vertical="center" wrapText="1" indent="1"/>
      <protection/>
    </xf>
    <xf numFmtId="201" fontId="19" fillId="0" borderId="12" xfId="60" applyNumberFormat="1" applyFont="1" applyFill="1" applyBorder="1" applyAlignment="1">
      <alignment horizontal="right" vertical="center" wrapText="1"/>
      <protection/>
    </xf>
    <xf numFmtId="201" fontId="19" fillId="0" borderId="68" xfId="60" applyNumberFormat="1" applyFont="1" applyFill="1" applyBorder="1" applyAlignment="1">
      <alignment horizontal="right" vertical="center" wrapText="1"/>
      <protection/>
    </xf>
    <xf numFmtId="0" fontId="19" fillId="0" borderId="35" xfId="60" applyFont="1" applyFill="1" applyBorder="1" applyAlignment="1">
      <alignment vertical="center" wrapText="1"/>
      <protection/>
    </xf>
    <xf numFmtId="201" fontId="19" fillId="0" borderId="12" xfId="60" applyNumberFormat="1" applyFont="1" applyFill="1" applyBorder="1" applyAlignment="1" applyProtection="1">
      <alignment horizontal="right" vertical="center" wrapText="1"/>
      <protection locked="0"/>
    </xf>
    <xf numFmtId="201" fontId="19" fillId="0" borderId="69" xfId="60" applyNumberFormat="1" applyFont="1" applyFill="1" applyBorder="1" applyAlignment="1">
      <alignment horizontal="right" vertical="center" wrapText="1"/>
      <protection/>
    </xf>
    <xf numFmtId="0" fontId="23" fillId="0" borderId="35" xfId="60" applyFont="1" applyFill="1" applyBorder="1" applyAlignment="1">
      <alignment vertical="center" wrapText="1"/>
      <protection/>
    </xf>
    <xf numFmtId="201" fontId="23" fillId="0" borderId="12" xfId="60" applyNumberFormat="1" applyFont="1" applyFill="1" applyBorder="1" applyAlignment="1">
      <alignment horizontal="right" vertical="center" wrapText="1"/>
      <protection/>
    </xf>
    <xf numFmtId="201" fontId="23" fillId="0" borderId="13" xfId="60" applyNumberFormat="1" applyFont="1" applyFill="1" applyBorder="1" applyAlignment="1">
      <alignment horizontal="right" vertical="center" wrapText="1"/>
      <protection/>
    </xf>
    <xf numFmtId="201" fontId="22" fillId="0" borderId="12" xfId="60" applyNumberFormat="1" applyFont="1" applyFill="1" applyBorder="1" applyAlignment="1">
      <alignment horizontal="right" vertical="center" wrapText="1"/>
      <protection/>
    </xf>
    <xf numFmtId="201" fontId="22" fillId="0" borderId="13" xfId="60" applyNumberFormat="1" applyFont="1" applyFill="1" applyBorder="1" applyAlignment="1">
      <alignment horizontal="right" vertical="center" wrapText="1"/>
      <protection/>
    </xf>
    <xf numFmtId="201" fontId="19" fillId="0" borderId="13" xfId="60" applyNumberFormat="1" applyFont="1" applyFill="1" applyBorder="1" applyAlignment="1">
      <alignment horizontal="right" vertical="center" wrapText="1"/>
      <protection/>
    </xf>
    <xf numFmtId="0" fontId="19" fillId="0" borderId="35" xfId="60" applyFont="1" applyFill="1" applyBorder="1" applyAlignment="1">
      <alignment horizontal="left" vertical="center" wrapText="1" indent="2"/>
      <protection/>
    </xf>
    <xf numFmtId="0" fontId="19" fillId="0" borderId="35" xfId="60" applyFont="1" applyFill="1" applyBorder="1" applyAlignment="1">
      <alignment horizontal="left" vertical="center" wrapText="1" indent="3"/>
      <protection/>
    </xf>
    <xf numFmtId="201" fontId="19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60" applyFont="1" applyFill="1" applyBorder="1" applyAlignment="1">
      <alignment horizontal="left" vertical="center" wrapText="1" indent="3"/>
      <protection/>
    </xf>
    <xf numFmtId="201" fontId="22" fillId="0" borderId="69" xfId="60" applyNumberFormat="1" applyFont="1" applyFill="1" applyBorder="1" applyAlignment="1">
      <alignment horizontal="right" vertical="center" wrapText="1"/>
      <protection/>
    </xf>
    <xf numFmtId="201" fontId="22" fillId="0" borderId="12" xfId="60" applyNumberFormat="1" applyFont="1" applyFill="1" applyBorder="1" applyAlignment="1" applyProtection="1">
      <alignment horizontal="right" vertical="center" wrapText="1"/>
      <protection locked="0"/>
    </xf>
    <xf numFmtId="201" fontId="22" fillId="0" borderId="68" xfId="60" applyNumberFormat="1" applyFont="1" applyFill="1" applyBorder="1" applyAlignment="1">
      <alignment horizontal="right" vertical="center" wrapText="1"/>
      <protection/>
    </xf>
    <xf numFmtId="0" fontId="19" fillId="0" borderId="35" xfId="60" applyFont="1" applyFill="1" applyBorder="1" applyAlignment="1">
      <alignment horizontal="left" vertical="center" wrapText="1" indent="1"/>
      <protection/>
    </xf>
    <xf numFmtId="201" fontId="23" fillId="0" borderId="12" xfId="60" applyNumberFormat="1" applyFont="1" applyFill="1" applyBorder="1" applyAlignment="1" applyProtection="1">
      <alignment horizontal="right" vertical="center" wrapText="1"/>
      <protection locked="0"/>
    </xf>
    <xf numFmtId="0" fontId="22" fillId="0" borderId="35" xfId="60" applyFont="1" applyFill="1" applyBorder="1" applyAlignment="1">
      <alignment horizontal="left" vertical="center" wrapText="1" indent="1"/>
      <protection/>
    </xf>
    <xf numFmtId="201" fontId="19" fillId="0" borderId="69" xfId="60" applyNumberFormat="1" applyFont="1" applyFill="1" applyBorder="1" applyAlignment="1" applyProtection="1">
      <alignment horizontal="right" vertical="center" wrapText="1"/>
      <protection/>
    </xf>
    <xf numFmtId="0" fontId="23" fillId="0" borderId="35" xfId="60" applyFont="1" applyFill="1" applyBorder="1" applyAlignment="1">
      <alignment horizontal="left" vertical="center" wrapText="1"/>
      <protection/>
    </xf>
    <xf numFmtId="0" fontId="19" fillId="0" borderId="35" xfId="60" applyFont="1" applyFill="1" applyBorder="1" applyAlignment="1">
      <alignment horizontal="left" vertical="center" indent="2"/>
      <protection/>
    </xf>
    <xf numFmtId="201" fontId="22" fillId="0" borderId="12" xfId="60" applyNumberFormat="1" applyFont="1" applyFill="1" applyBorder="1" applyAlignment="1" applyProtection="1">
      <alignment horizontal="right" vertical="center" wrapText="1"/>
      <protection/>
    </xf>
    <xf numFmtId="201" fontId="23" fillId="0" borderId="69" xfId="60" applyNumberFormat="1" applyFont="1" applyFill="1" applyBorder="1" applyAlignment="1">
      <alignment horizontal="right" vertical="center" wrapText="1"/>
      <protection/>
    </xf>
    <xf numFmtId="0" fontId="23" fillId="0" borderId="39" xfId="60" applyFont="1" applyFill="1" applyBorder="1" applyAlignment="1">
      <alignment vertical="center" wrapText="1"/>
      <protection/>
    </xf>
    <xf numFmtId="0" fontId="19" fillId="0" borderId="22" xfId="60" applyFont="1" applyFill="1" applyBorder="1" applyAlignment="1">
      <alignment horizontal="center" vertical="center" wrapText="1"/>
      <protection/>
    </xf>
    <xf numFmtId="201" fontId="23" fillId="0" borderId="70" xfId="60" applyNumberFormat="1" applyFont="1" applyFill="1" applyBorder="1" applyAlignment="1">
      <alignment horizontal="right" vertical="center" wrapText="1"/>
      <protection/>
    </xf>
    <xf numFmtId="201" fontId="23" fillId="0" borderId="22" xfId="60" applyNumberFormat="1" applyFont="1" applyFill="1" applyBorder="1" applyAlignment="1">
      <alignment horizontal="right" vertical="center" wrapText="1"/>
      <protection/>
    </xf>
    <xf numFmtId="201" fontId="23" fillId="0" borderId="71" xfId="60" applyNumberFormat="1" applyFont="1" applyFill="1" applyBorder="1" applyAlignment="1">
      <alignment horizontal="right" vertical="center" wrapText="1"/>
      <protection/>
    </xf>
    <xf numFmtId="0" fontId="19" fillId="0" borderId="0" xfId="60" applyFont="1" applyFill="1">
      <alignment/>
      <protection/>
    </xf>
    <xf numFmtId="0" fontId="20" fillId="0" borderId="0" xfId="60" applyFont="1" applyFill="1">
      <alignment/>
      <protection/>
    </xf>
    <xf numFmtId="3" fontId="20" fillId="0" borderId="0" xfId="60" applyNumberFormat="1" applyFont="1" applyFill="1">
      <alignment/>
      <protection/>
    </xf>
    <xf numFmtId="3" fontId="20" fillId="0" borderId="0" xfId="60" applyNumberFormat="1" applyFont="1" applyFill="1" applyAlignment="1">
      <alignment horizontal="center"/>
      <protection/>
    </xf>
    <xf numFmtId="0" fontId="19" fillId="0" borderId="0" xfId="60" applyFont="1" applyFill="1" applyProtection="1">
      <alignment/>
      <protection locked="0"/>
    </xf>
    <xf numFmtId="0" fontId="20" fillId="0" borderId="0" xfId="60" applyFill="1" applyAlignment="1">
      <alignment horizontal="center"/>
      <protection/>
    </xf>
    <xf numFmtId="0" fontId="0" fillId="0" borderId="0" xfId="59" applyFill="1" applyAlignment="1" applyProtection="1">
      <alignment vertical="center"/>
      <protection locked="0"/>
    </xf>
    <xf numFmtId="0" fontId="0" fillId="0" borderId="0" xfId="59" applyFill="1" applyAlignment="1" applyProtection="1">
      <alignment vertical="center" wrapText="1"/>
      <protection/>
    </xf>
    <xf numFmtId="0" fontId="0" fillId="0" borderId="0" xfId="59" applyFill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0" fontId="14" fillId="0" borderId="35" xfId="59" applyFont="1" applyFill="1" applyBorder="1" applyAlignment="1" applyProtection="1">
      <alignment horizontal="left" vertical="center" wrapText="1"/>
      <protection/>
    </xf>
    <xf numFmtId="183" fontId="14" fillId="0" borderId="13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 locked="0"/>
    </xf>
    <xf numFmtId="0" fontId="14" fillId="0" borderId="35" xfId="59" applyFont="1" applyFill="1" applyBorder="1" applyAlignment="1" applyProtection="1">
      <alignment vertical="center" wrapText="1"/>
      <protection/>
    </xf>
    <xf numFmtId="183" fontId="18" fillId="0" borderId="13" xfId="59" applyNumberFormat="1" applyFont="1" applyFill="1" applyBorder="1" applyAlignment="1" applyProtection="1">
      <alignment vertical="center"/>
      <protection/>
    </xf>
    <xf numFmtId="0" fontId="14" fillId="0" borderId="39" xfId="59" applyFont="1" applyFill="1" applyBorder="1" applyAlignment="1" applyProtection="1">
      <alignment horizontal="left" vertical="center" wrapText="1"/>
      <protection/>
    </xf>
    <xf numFmtId="172" fontId="16" fillId="0" borderId="22" xfId="59" applyNumberFormat="1" applyFont="1" applyFill="1" applyBorder="1" applyAlignment="1" applyProtection="1">
      <alignment horizontal="center" vertical="center"/>
      <protection/>
    </xf>
    <xf numFmtId="183" fontId="14" fillId="0" borderId="23" xfId="59" applyNumberFormat="1" applyFont="1" applyFill="1" applyBorder="1" applyAlignment="1" applyProtection="1">
      <alignment vertical="center"/>
      <protection/>
    </xf>
    <xf numFmtId="0" fontId="20" fillId="0" borderId="0" xfId="60" applyFont="1" applyFill="1" applyAlignment="1">
      <alignment/>
      <protection/>
    </xf>
    <xf numFmtId="0" fontId="13" fillId="0" borderId="0" xfId="59" applyFont="1" applyFill="1" applyAlignment="1" applyProtection="1">
      <alignment horizontal="center" vertical="center"/>
      <protection/>
    </xf>
    <xf numFmtId="164" fontId="16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26" xfId="58" applyFont="1" applyFill="1" applyBorder="1" applyAlignment="1" applyProtection="1">
      <alignment horizontal="left" vertical="center" wrapText="1" inden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164" fontId="14" fillId="18" borderId="26" xfId="0" applyNumberFormat="1" applyFont="1" applyFill="1" applyBorder="1" applyAlignment="1" applyProtection="1">
      <alignment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vertical="center" wrapText="1"/>
      <protection/>
    </xf>
    <xf numFmtId="0" fontId="16" fillId="0" borderId="58" xfId="0" applyFont="1" applyFill="1" applyBorder="1" applyAlignment="1" applyProtection="1">
      <alignment horizontal="right" vertical="center" wrapText="1" indent="1"/>
      <protection locked="0"/>
    </xf>
    <xf numFmtId="0" fontId="16" fillId="0" borderId="19" xfId="0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2" xfId="0" applyFont="1" applyFill="1" applyBorder="1" applyAlignment="1" applyProtection="1">
      <alignment horizontal="right" vertical="center" wrapText="1" indent="1"/>
      <protection locked="0"/>
    </xf>
    <xf numFmtId="0" fontId="16" fillId="0" borderId="12" xfId="0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3" xfId="0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 applyProtection="1">
      <alignment horizontal="right" vertical="center" wrapText="1" indent="1"/>
      <protection locked="0"/>
    </xf>
    <xf numFmtId="0" fontId="16" fillId="0" borderId="74" xfId="0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Fill="1" applyBorder="1" applyAlignment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55" xfId="0" applyNumberFormat="1" applyFont="1" applyFill="1" applyBorder="1" applyAlignment="1" applyProtection="1">
      <alignment vertical="center" wrapText="1"/>
      <protection/>
    </xf>
    <xf numFmtId="164" fontId="14" fillId="0" borderId="46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44" xfId="0" applyNumberFormat="1" applyFont="1" applyFill="1" applyBorder="1" applyAlignment="1" applyProtection="1">
      <alignment vertical="center" wrapText="1"/>
      <protection/>
    </xf>
    <xf numFmtId="164" fontId="14" fillId="0" borderId="63" xfId="0" applyNumberFormat="1" applyFont="1" applyFill="1" applyBorder="1" applyAlignment="1">
      <alignment vertical="center" wrapText="1"/>
    </xf>
    <xf numFmtId="1" fontId="16" fillId="18" borderId="44" xfId="0" applyNumberFormat="1" applyFont="1" applyFill="1" applyBorder="1" applyAlignment="1" applyProtection="1">
      <alignment vertical="center" wrapText="1"/>
      <protection/>
    </xf>
    <xf numFmtId="1" fontId="3" fillId="18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18" borderId="12" xfId="0" applyNumberFormat="1" applyFont="1" applyFill="1" applyBorder="1" applyAlignment="1" applyProtection="1">
      <alignment horizontal="center" vertical="center" wrapText="1"/>
      <protection/>
    </xf>
    <xf numFmtId="1" fontId="3" fillId="18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55" xfId="0" applyNumberFormat="1" applyFont="1" applyFill="1" applyBorder="1" applyAlignment="1" applyProtection="1">
      <alignment vertical="center"/>
      <protection/>
    </xf>
    <xf numFmtId="164" fontId="14" fillId="0" borderId="49" xfId="0" applyNumberFormat="1" applyFont="1" applyFill="1" applyBorder="1" applyAlignment="1" applyProtection="1">
      <alignment horizontal="right" vertical="center" wrapText="1"/>
      <protection/>
    </xf>
    <xf numFmtId="164" fontId="14" fillId="0" borderId="48" xfId="0" applyNumberFormat="1" applyFont="1" applyFill="1" applyBorder="1" applyAlignment="1">
      <alignment horizontal="right" vertical="center" wrapText="1"/>
    </xf>
    <xf numFmtId="164" fontId="14" fillId="0" borderId="46" xfId="0" applyNumberFormat="1" applyFont="1" applyFill="1" applyBorder="1" applyAlignment="1">
      <alignment horizontal="right" vertical="center" wrapText="1"/>
    </xf>
    <xf numFmtId="164" fontId="14" fillId="0" borderId="75" xfId="0" applyNumberFormat="1" applyFont="1" applyFill="1" applyBorder="1" applyAlignment="1">
      <alignment horizontal="right" vertical="center" wrapText="1"/>
    </xf>
    <xf numFmtId="164" fontId="14" fillId="0" borderId="46" xfId="0" applyNumberFormat="1" applyFont="1" applyFill="1" applyBorder="1" applyAlignment="1" applyProtection="1">
      <alignment horizontal="right"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/>
      <protection/>
    </xf>
    <xf numFmtId="164" fontId="14" fillId="0" borderId="63" xfId="0" applyNumberFormat="1" applyFont="1" applyFill="1" applyBorder="1" applyAlignment="1">
      <alignment horizontal="right" vertical="center" wrapText="1"/>
    </xf>
    <xf numFmtId="3" fontId="1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52" xfId="0" applyFont="1" applyFill="1" applyBorder="1" applyAlignment="1" applyProtection="1">
      <alignment horizontal="left" vertical="center" wrapText="1" indent="1"/>
      <protection locked="0"/>
    </xf>
    <xf numFmtId="0" fontId="16" fillId="0" borderId="39" xfId="0" applyFont="1" applyFill="1" applyBorder="1" applyAlignment="1" applyProtection="1">
      <alignment horizontal="left" vertical="center" wrapText="1" indent="1"/>
      <protection locked="0"/>
    </xf>
    <xf numFmtId="49" fontId="7" fillId="0" borderId="78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 quotePrefix="1">
      <alignment horizontal="right" vertical="center"/>
      <protection locked="0"/>
    </xf>
    <xf numFmtId="49" fontId="7" fillId="0" borderId="78" xfId="0" applyNumberFormat="1" applyFont="1" applyFill="1" applyBorder="1" applyAlignment="1" applyProtection="1" quotePrefix="1">
      <alignment horizontal="right" vertical="center"/>
      <protection locked="0"/>
    </xf>
    <xf numFmtId="0" fontId="18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5" xfId="0" applyFill="1" applyBorder="1" applyAlignment="1">
      <alignment horizontal="center" vertical="center"/>
    </xf>
    <xf numFmtId="189" fontId="7" fillId="0" borderId="20" xfId="0" applyNumberFormat="1" applyFont="1" applyFill="1" applyBorder="1" applyAlignment="1" applyProtection="1">
      <alignment horizontal="right" vertical="center"/>
      <protection/>
    </xf>
    <xf numFmtId="0" fontId="28" fillId="0" borderId="12" xfId="0" applyFont="1" applyFill="1" applyBorder="1" applyAlignment="1">
      <alignment horizontal="left" vertical="center" indent="5"/>
    </xf>
    <xf numFmtId="189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189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indent="5"/>
    </xf>
    <xf numFmtId="189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6" fillId="0" borderId="15" xfId="58" applyFont="1" applyFill="1" applyBorder="1" applyAlignment="1" applyProtection="1">
      <alignment horizontal="left" vertical="center" wrapText="1" indent="2"/>
      <protection/>
    </xf>
    <xf numFmtId="0" fontId="16" fillId="0" borderId="22" xfId="58" applyFont="1" applyFill="1" applyBorder="1" applyAlignment="1" applyProtection="1">
      <alignment horizontal="left" vertical="center" wrapText="1" indent="2"/>
      <protection/>
    </xf>
    <xf numFmtId="0" fontId="7" fillId="0" borderId="26" xfId="58" applyFont="1" applyFill="1" applyBorder="1" applyAlignment="1" applyProtection="1">
      <alignment vertical="center" wrapText="1"/>
      <protection/>
    </xf>
    <xf numFmtId="164" fontId="0" fillId="0" borderId="76" xfId="0" applyNumberFormat="1" applyFill="1" applyBorder="1" applyAlignment="1">
      <alignment horizontal="left" vertical="center" wrapText="1" indent="1"/>
    </xf>
    <xf numFmtId="164" fontId="0" fillId="0" borderId="46" xfId="0" applyNumberFormat="1" applyFill="1" applyBorder="1" applyAlignment="1">
      <alignment horizontal="left" vertical="center" wrapText="1" indent="1"/>
    </xf>
    <xf numFmtId="164" fontId="3" fillId="0" borderId="63" xfId="0" applyNumberFormat="1" applyFont="1" applyFill="1" applyBorder="1" applyAlignment="1">
      <alignment horizontal="left" vertical="center" wrapText="1" indent="1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7" xfId="0" applyNumberFormat="1" applyFill="1" applyBorder="1" applyAlignment="1">
      <alignment horizontal="left" vertical="center" wrapText="1" indent="1"/>
    </xf>
    <xf numFmtId="164" fontId="0" fillId="0" borderId="75" xfId="0" applyNumberFormat="1" applyFill="1" applyBorder="1" applyAlignment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>
      <alignment horizontal="left" vertical="center" wrapText="1" indent="1"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4" fontId="16" fillId="0" borderId="0" xfId="58" applyNumberFormat="1" applyFont="1" applyFill="1" applyBorder="1" applyAlignment="1" applyProtection="1">
      <alignment vertical="center" wrapText="1"/>
      <protection locked="0"/>
    </xf>
    <xf numFmtId="3" fontId="16" fillId="0" borderId="19" xfId="58" applyNumberFormat="1" applyFont="1" applyFill="1" applyBorder="1" applyAlignment="1" applyProtection="1">
      <alignment vertical="center" wrapText="1"/>
      <protection/>
    </xf>
    <xf numFmtId="3" fontId="16" fillId="0" borderId="20" xfId="58" applyNumberFormat="1" applyFont="1" applyFill="1" applyBorder="1" applyAlignment="1" applyProtection="1">
      <alignment vertical="center" wrapText="1"/>
      <protection/>
    </xf>
    <xf numFmtId="3" fontId="16" fillId="0" borderId="14" xfId="58" applyNumberFormat="1" applyFont="1" applyFill="1" applyBorder="1" applyAlignment="1" applyProtection="1">
      <alignment vertical="center" wrapText="1"/>
      <protection locked="0"/>
    </xf>
    <xf numFmtId="3" fontId="16" fillId="0" borderId="25" xfId="58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 wrapText="1"/>
    </xf>
    <xf numFmtId="164" fontId="14" fillId="0" borderId="0" xfId="58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horizontal="right" vertical="center" wrapText="1"/>
      <protection/>
    </xf>
    <xf numFmtId="3" fontId="14" fillId="0" borderId="26" xfId="58" applyNumberFormat="1" applyFont="1" applyFill="1" applyBorder="1" applyAlignment="1" applyProtection="1">
      <alignment vertical="center" wrapText="1"/>
      <protection/>
    </xf>
    <xf numFmtId="3" fontId="14" fillId="0" borderId="27" xfId="58" applyNumberFormat="1" applyFont="1" applyFill="1" applyBorder="1" applyAlignment="1" applyProtection="1">
      <alignment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49" fontId="16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4" fontId="14" fillId="0" borderId="0" xfId="58" applyNumberFormat="1" applyFont="1" applyFill="1" applyBorder="1" applyAlignment="1" applyProtection="1">
      <alignment horizontal="right" vertical="center" wrapTex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/>
      <protection/>
    </xf>
    <xf numFmtId="0" fontId="16" fillId="0" borderId="0" xfId="58" applyFont="1" applyFill="1" applyBorder="1" applyAlignment="1" applyProtection="1">
      <alignment horizontal="left" indent="1"/>
      <protection/>
    </xf>
    <xf numFmtId="164" fontId="17" fillId="0" borderId="15" xfId="58" applyNumberFormat="1" applyFont="1" applyFill="1" applyBorder="1" applyAlignment="1" applyProtection="1">
      <alignment horizontal="right" vertical="center" wrapText="1"/>
      <protection/>
    </xf>
    <xf numFmtId="164" fontId="17" fillId="0" borderId="26" xfId="58" applyNumberFormat="1" applyFont="1" applyFill="1" applyBorder="1" applyAlignment="1" applyProtection="1">
      <alignment horizontal="right" vertical="center" wrapText="1"/>
      <protection/>
    </xf>
    <xf numFmtId="164" fontId="17" fillId="0" borderId="27" xfId="58" applyNumberFormat="1" applyFont="1" applyFill="1" applyBorder="1" applyAlignment="1" applyProtection="1">
      <alignment horizontal="right" vertical="center" wrapText="1"/>
      <protection/>
    </xf>
    <xf numFmtId="164" fontId="16" fillId="0" borderId="11" xfId="58" applyNumberFormat="1" applyFont="1" applyFill="1" applyBorder="1" applyAlignment="1" applyProtection="1">
      <alignment vertical="center" wrapText="1"/>
      <protection locked="0"/>
    </xf>
    <xf numFmtId="164" fontId="16" fillId="0" borderId="24" xfId="58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1" xfId="0" applyNumberFormat="1" applyFont="1" applyFill="1" applyBorder="1" applyAlignment="1">
      <alignment horizontal="left" vertical="center" wrapText="1" indent="1"/>
    </xf>
    <xf numFmtId="164" fontId="1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6" xfId="0" applyNumberFormat="1" applyFont="1" applyFill="1" applyBorder="1" applyAlignment="1">
      <alignment horizontal="left" vertical="center" wrapText="1" indent="1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6" xfId="0" applyNumberFormat="1" applyFont="1" applyFill="1" applyBorder="1" applyAlignment="1">
      <alignment horizontal="left" vertical="center" wrapText="1" indent="1"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1" xfId="0" applyNumberFormat="1" applyFont="1" applyFill="1" applyBorder="1" applyAlignment="1">
      <alignment horizontal="left" vertical="center" wrapText="1" indent="1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/>
      <protection/>
    </xf>
    <xf numFmtId="164" fontId="14" fillId="0" borderId="27" xfId="0" applyNumberFormat="1" applyFont="1" applyFill="1" applyBorder="1" applyAlignment="1" applyProtection="1">
      <alignment horizontal="right" vertical="center" wrapText="1"/>
      <protection/>
    </xf>
    <xf numFmtId="164" fontId="3" fillId="0" borderId="76" xfId="0" applyNumberFormat="1" applyFont="1" applyFill="1" applyBorder="1" applyAlignment="1">
      <alignment horizontal="left" vertical="center" wrapText="1" indent="1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>
      <alignment horizontal="left" vertical="center" wrapText="1" indent="1"/>
    </xf>
    <xf numFmtId="0" fontId="14" fillId="0" borderId="50" xfId="58" applyFont="1" applyFill="1" applyBorder="1" applyAlignment="1" applyProtection="1">
      <alignment horizontal="left" vertical="center" wrapText="1"/>
      <protection/>
    </xf>
    <xf numFmtId="0" fontId="14" fillId="0" borderId="26" xfId="58" applyFont="1" applyFill="1" applyBorder="1" applyAlignment="1" applyProtection="1">
      <alignment horizontal="left" vertical="center" wrapText="1"/>
      <protection/>
    </xf>
    <xf numFmtId="0" fontId="18" fillId="0" borderId="26" xfId="58" applyFont="1" applyFill="1" applyBorder="1" applyAlignment="1" applyProtection="1">
      <alignment horizontal="left" vertical="center" wrapTex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164" fontId="16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3" xfId="0" applyFont="1" applyBorder="1" applyAlignment="1">
      <alignment horizontal="left" wrapText="1" indent="1"/>
    </xf>
    <xf numFmtId="0" fontId="23" fillId="0" borderId="34" xfId="0" applyFont="1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164" fontId="18" fillId="0" borderId="27" xfId="0" applyNumberFormat="1" applyFont="1" applyFill="1" applyBorder="1" applyAlignment="1" applyProtection="1">
      <alignment horizontal="right" vertical="center" wrapText="1" indent="2"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7" xfId="0" applyNumberFormat="1" applyFont="1" applyFill="1" applyBorder="1" applyAlignment="1">
      <alignment horizontal="right" vertical="center" wrapText="1" indent="2"/>
    </xf>
    <xf numFmtId="164" fontId="16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29" fillId="0" borderId="57" xfId="0" applyFont="1" applyBorder="1" applyAlignment="1">
      <alignment horizontal="left" wrapText="1" indent="1"/>
    </xf>
    <xf numFmtId="164" fontId="16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27" xfId="0" applyNumberFormat="1" applyFont="1" applyFill="1" applyBorder="1" applyAlignment="1">
      <alignment horizontal="right" vertical="center" wrapText="1" indent="2"/>
    </xf>
    <xf numFmtId="0" fontId="16" fillId="0" borderId="38" xfId="0" applyFont="1" applyFill="1" applyBorder="1" applyAlignment="1">
      <alignment horizontal="center" vertical="center" wrapText="1"/>
    </xf>
    <xf numFmtId="164" fontId="16" fillId="0" borderId="41" xfId="0" applyNumberFormat="1" applyFont="1" applyFill="1" applyBorder="1" applyAlignment="1">
      <alignment horizontal="right" vertical="center" wrapText="1" indent="2"/>
    </xf>
    <xf numFmtId="164" fontId="14" fillId="0" borderId="41" xfId="0" applyNumberFormat="1" applyFont="1" applyFill="1" applyBorder="1" applyAlignment="1">
      <alignment horizontal="right" vertical="center" wrapText="1" indent="2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17" xfId="58" applyFont="1" applyFill="1" applyBorder="1" applyAlignment="1" applyProtection="1" quotePrefix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4" xfId="0" applyFont="1" applyBorder="1" applyAlignment="1">
      <alignment horizontal="left" vertical="center"/>
    </xf>
    <xf numFmtId="0" fontId="0" fillId="0" borderId="38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3" fontId="3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>
      <alignment horizontal="right" vertical="center" wrapText="1" indent="2"/>
    </xf>
    <xf numFmtId="0" fontId="14" fillId="0" borderId="5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34" xfId="0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42" xfId="0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  <xf numFmtId="164" fontId="16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19" borderId="22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19" borderId="23" xfId="0" applyNumberFormat="1" applyFont="1" applyFill="1" applyBorder="1" applyAlignment="1" applyProtection="1">
      <alignment vertical="center" wrapText="1"/>
      <protection locked="0"/>
    </xf>
    <xf numFmtId="0" fontId="16" fillId="0" borderId="79" xfId="58" applyFont="1" applyFill="1" applyBorder="1" applyAlignment="1" applyProtection="1">
      <alignment vertical="center" wrapText="1"/>
      <protection locked="0"/>
    </xf>
    <xf numFmtId="0" fontId="16" fillId="0" borderId="41" xfId="58" applyFont="1" applyFill="1" applyBorder="1" applyAlignment="1" applyProtection="1">
      <alignment vertical="center" wrapText="1"/>
      <protection locked="0"/>
    </xf>
    <xf numFmtId="164" fontId="16" fillId="0" borderId="79" xfId="58" applyNumberFormat="1" applyFont="1" applyFill="1" applyBorder="1">
      <alignment/>
      <protection/>
    </xf>
    <xf numFmtId="164" fontId="16" fillId="0" borderId="41" xfId="58" applyNumberFormat="1" applyFont="1" applyFill="1" applyBorder="1">
      <alignment/>
      <protection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89" fontId="7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64" fontId="16" fillId="18" borderId="22" xfId="58" applyNumberFormat="1" applyFont="1" applyFill="1" applyBorder="1" applyAlignment="1" applyProtection="1">
      <alignment horizontal="right" vertical="center" wrapText="1"/>
      <protection locked="0"/>
    </xf>
    <xf numFmtId="0" fontId="16" fillId="18" borderId="79" xfId="58" applyFont="1" applyFill="1" applyBorder="1" applyAlignment="1" applyProtection="1">
      <alignment vertical="center" wrapText="1"/>
      <protection locked="0"/>
    </xf>
    <xf numFmtId="183" fontId="16" fillId="0" borderId="13" xfId="59" applyNumberFormat="1" applyFont="1" applyFill="1" applyBorder="1" applyAlignment="1" applyProtection="1">
      <alignment vertical="center"/>
      <protection/>
    </xf>
    <xf numFmtId="164" fontId="16" fillId="0" borderId="51" xfId="0" applyNumberFormat="1" applyFont="1" applyFill="1" applyBorder="1" applyAlignment="1" applyProtection="1">
      <alignment horizontal="right" vertical="center" wrapText="1" indent="2"/>
      <protection/>
    </xf>
    <xf numFmtId="0" fontId="7" fillId="0" borderId="80" xfId="0" applyFont="1" applyFill="1" applyBorder="1" applyAlignment="1" applyProtection="1">
      <alignment horizontal="left" vertical="center" wrapText="1"/>
      <protection/>
    </xf>
    <xf numFmtId="164" fontId="15" fillId="0" borderId="10" xfId="58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43" xfId="58" applyFont="1" applyFill="1" applyBorder="1" applyAlignment="1" applyProtection="1">
      <alignment horizontal="center" vertical="center" wrapText="1"/>
      <protection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164" fontId="7" fillId="0" borderId="43" xfId="58" applyNumberFormat="1" applyFont="1" applyFill="1" applyBorder="1" applyAlignment="1" applyProtection="1">
      <alignment horizontal="center" vertical="center"/>
      <protection/>
    </xf>
    <xf numFmtId="164" fontId="7" fillId="0" borderId="45" xfId="58" applyNumberFormat="1" applyFont="1" applyFill="1" applyBorder="1" applyAlignment="1" applyProtection="1">
      <alignment horizontal="center" vertical="center"/>
      <protection/>
    </xf>
    <xf numFmtId="164" fontId="7" fillId="0" borderId="8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>
      <alignment horizontal="center"/>
      <protection/>
    </xf>
    <xf numFmtId="0" fontId="16" fillId="0" borderId="45" xfId="58" applyFont="1" applyFill="1" applyBorder="1" applyAlignment="1" applyProtection="1">
      <alignment horizontal="left" vertical="center" wrapText="1"/>
      <protection/>
    </xf>
    <xf numFmtId="164" fontId="7" fillId="0" borderId="48" xfId="0" applyNumberFormat="1" applyFont="1" applyFill="1" applyBorder="1" applyAlignment="1">
      <alignment horizontal="center" vertical="center" wrapText="1"/>
    </xf>
    <xf numFmtId="164" fontId="7" fillId="0" borderId="7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164" fontId="5" fillId="0" borderId="10" xfId="0" applyNumberFormat="1" applyFont="1" applyFill="1" applyBorder="1" applyAlignment="1">
      <alignment horizontal="right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54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7" fillId="0" borderId="81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14" fillId="0" borderId="40" xfId="0" applyFont="1" applyFill="1" applyBorder="1" applyAlignment="1" applyProtection="1">
      <alignment horizontal="left" vertical="center"/>
      <protection/>
    </xf>
    <xf numFmtId="0" fontId="14" fillId="0" borderId="79" xfId="0" applyFont="1" applyFill="1" applyBorder="1" applyAlignment="1" applyProtection="1">
      <alignment horizontal="left" vertical="center"/>
      <protection/>
    </xf>
    <xf numFmtId="0" fontId="7" fillId="0" borderId="8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79" xfId="0" applyFont="1" applyFill="1" applyBorder="1" applyAlignment="1" applyProtection="1">
      <alignment horizontal="left" vertical="center"/>
      <protection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7" fillId="0" borderId="61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164" fontId="14" fillId="0" borderId="63" xfId="0" applyNumberFormat="1" applyFont="1" applyFill="1" applyBorder="1" applyAlignment="1">
      <alignment horizontal="center" vertical="center"/>
    </xf>
    <xf numFmtId="164" fontId="14" fillId="0" borderId="6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left" vertical="center" wrapText="1" indent="2"/>
    </xf>
    <xf numFmtId="164" fontId="3" fillId="0" borderId="38" xfId="0" applyNumberFormat="1" applyFont="1" applyFill="1" applyBorder="1" applyAlignment="1">
      <alignment horizontal="left" vertical="center" wrapText="1" indent="2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22" fillId="0" borderId="45" xfId="0" applyNumberFormat="1" applyFont="1" applyFill="1" applyBorder="1" applyAlignment="1">
      <alignment horizontal="left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 vertical="center"/>
    </xf>
    <xf numFmtId="0" fontId="16" fillId="0" borderId="45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indent="1"/>
    </xf>
    <xf numFmtId="0" fontId="7" fillId="0" borderId="58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left" vertical="center" indent="1"/>
    </xf>
    <xf numFmtId="0" fontId="7" fillId="0" borderId="60" xfId="0" applyFont="1" applyFill="1" applyBorder="1" applyAlignment="1" applyProtection="1">
      <alignment horizontal="left" vertical="center" indent="1"/>
      <protection locked="0"/>
    </xf>
    <xf numFmtId="0" fontId="7" fillId="0" borderId="74" xfId="0" applyFont="1" applyFill="1" applyBorder="1" applyAlignment="1" applyProtection="1">
      <alignment horizontal="left" vertical="center" indent="1"/>
      <protection locked="0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7" fillId="0" borderId="6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58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Alignment="1">
      <alignment horizontal="center" vertical="center" wrapText="1"/>
    </xf>
    <xf numFmtId="0" fontId="7" fillId="0" borderId="60" xfId="0" applyFont="1" applyFill="1" applyBorder="1" applyAlignment="1" applyProtection="1" quotePrefix="1">
      <alignment horizontal="left" vertical="center" indent="1"/>
      <protection locked="0"/>
    </xf>
    <xf numFmtId="0" fontId="30" fillId="0" borderId="0" xfId="60" applyFont="1" applyFill="1" applyAlignment="1">
      <alignment horizontal="center" vertical="center" wrapText="1"/>
      <protection/>
    </xf>
    <xf numFmtId="0" fontId="30" fillId="0" borderId="0" xfId="60" applyFont="1" applyFill="1" applyAlignment="1">
      <alignment horizontal="center" vertical="center"/>
      <protection/>
    </xf>
    <xf numFmtId="0" fontId="20" fillId="0" borderId="0" xfId="60" applyFont="1" applyFill="1" applyAlignment="1">
      <alignment horizontal="left"/>
      <protection/>
    </xf>
    <xf numFmtId="0" fontId="21" fillId="0" borderId="0" xfId="60" applyFont="1" applyFill="1" applyBorder="1" applyAlignment="1">
      <alignment horizontal="right"/>
      <protection/>
    </xf>
    <xf numFmtId="0" fontId="25" fillId="0" borderId="54" xfId="60" applyFont="1" applyFill="1" applyBorder="1" applyAlignment="1">
      <alignment horizontal="center" vertical="center" wrapText="1"/>
      <protection/>
    </xf>
    <xf numFmtId="0" fontId="25" fillId="0" borderId="53" xfId="60" applyFont="1" applyFill="1" applyBorder="1" applyAlignment="1">
      <alignment horizontal="center" vertical="center" wrapText="1"/>
      <protection/>
    </xf>
    <xf numFmtId="0" fontId="25" fillId="0" borderId="37" xfId="60" applyFont="1" applyFill="1" applyBorder="1" applyAlignment="1">
      <alignment horizontal="center" vertical="center" wrapText="1"/>
      <protection/>
    </xf>
    <xf numFmtId="0" fontId="15" fillId="0" borderId="50" xfId="59" applyFont="1" applyFill="1" applyBorder="1" applyAlignment="1" applyProtection="1">
      <alignment horizontal="center" vertical="center" textRotation="90"/>
      <protection/>
    </xf>
    <xf numFmtId="0" fontId="15" fillId="0" borderId="11" xfId="59" applyFont="1" applyFill="1" applyBorder="1" applyAlignment="1" applyProtection="1">
      <alignment horizontal="center" vertical="center" textRotation="90"/>
      <protection/>
    </xf>
    <xf numFmtId="0" fontId="15" fillId="0" borderId="15" xfId="59" applyFont="1" applyFill="1" applyBorder="1" applyAlignment="1" applyProtection="1">
      <alignment horizontal="center" vertical="center" textRotation="90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wrapText="1"/>
      <protection/>
    </xf>
    <xf numFmtId="0" fontId="21" fillId="0" borderId="13" xfId="60" applyFont="1" applyFill="1" applyBorder="1" applyAlignment="1">
      <alignment horizontal="center" wrapText="1"/>
      <protection/>
    </xf>
    <xf numFmtId="0" fontId="21" fillId="0" borderId="51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15" fillId="0" borderId="0" xfId="59" applyFont="1" applyFill="1" applyBorder="1" applyAlignment="1" applyProtection="1">
      <alignment horizontal="right" vertical="center"/>
      <protection/>
    </xf>
    <xf numFmtId="0" fontId="20" fillId="0" borderId="0" xfId="60" applyFont="1" applyFill="1" applyAlignment="1">
      <alignment horizontal="center"/>
      <protection/>
    </xf>
    <xf numFmtId="0" fontId="15" fillId="0" borderId="19" xfId="59" applyFont="1" applyFill="1" applyBorder="1" applyAlignment="1" applyProtection="1">
      <alignment horizontal="center" vertical="center" textRotation="90"/>
      <protection/>
    </xf>
    <xf numFmtId="0" fontId="15" fillId="0" borderId="12" xfId="59" applyFont="1" applyFill="1" applyBorder="1" applyAlignment="1" applyProtection="1">
      <alignment horizontal="center" vertical="center" textRotation="90"/>
      <protection/>
    </xf>
    <xf numFmtId="0" fontId="6" fillId="0" borderId="52" xfId="59" applyFont="1" applyFill="1" applyBorder="1" applyAlignment="1" applyProtection="1">
      <alignment horizontal="center" vertical="center" wrapText="1"/>
      <protection/>
    </xf>
    <xf numFmtId="0" fontId="6" fillId="0" borderId="35" xfId="59" applyFont="1" applyFill="1" applyBorder="1" applyAlignment="1" applyProtection="1">
      <alignment horizontal="center" vertical="center" wrapText="1"/>
      <protection/>
    </xf>
    <xf numFmtId="0" fontId="5" fillId="0" borderId="20" xfId="59" applyFont="1" applyFill="1" applyBorder="1" applyAlignment="1" applyProtection="1">
      <alignment horizontal="center" vertical="center" wrapText="1"/>
      <protection/>
    </xf>
    <xf numFmtId="0" fontId="5" fillId="0" borderId="13" xfId="5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109"/>
  <sheetViews>
    <sheetView zoomScale="120" zoomScaleNormal="120" workbookViewId="0" topLeftCell="A1">
      <selection activeCell="H17" sqref="H17"/>
    </sheetView>
  </sheetViews>
  <sheetFormatPr defaultColWidth="9.00390625" defaultRowHeight="12.75"/>
  <cols>
    <col min="1" max="1" width="7.625" style="171" customWidth="1"/>
    <col min="2" max="2" width="50.50390625" style="171" customWidth="1"/>
    <col min="3" max="6" width="10.875" style="171" customWidth="1"/>
    <col min="7" max="16384" width="9.375" style="152" customWidth="1"/>
  </cols>
  <sheetData>
    <row r="1" spans="1:6" ht="15.75" customHeight="1">
      <c r="A1" s="151" t="s">
        <v>127</v>
      </c>
      <c r="B1" s="151"/>
      <c r="C1" s="151"/>
      <c r="D1" s="151"/>
      <c r="E1" s="151"/>
      <c r="F1" s="151"/>
    </row>
    <row r="2" spans="1:6" ht="15.75" customHeight="1" thickBot="1">
      <c r="A2" s="592" t="s">
        <v>475</v>
      </c>
      <c r="B2" s="592"/>
      <c r="C2" s="11"/>
      <c r="D2" s="11"/>
      <c r="E2" s="593" t="s">
        <v>172</v>
      </c>
      <c r="F2" s="593"/>
    </row>
    <row r="3" spans="1:6" ht="13.5" customHeight="1">
      <c r="A3" s="595" t="s">
        <v>128</v>
      </c>
      <c r="B3" s="597" t="s">
        <v>129</v>
      </c>
      <c r="C3" s="599"/>
      <c r="D3" s="601" t="s">
        <v>479</v>
      </c>
      <c r="E3" s="602"/>
      <c r="F3" s="603"/>
    </row>
    <row r="4" spans="1:6" ht="33.75" customHeight="1" thickBot="1">
      <c r="A4" s="596"/>
      <c r="B4" s="598"/>
      <c r="C4" s="600"/>
      <c r="D4" s="153" t="s">
        <v>207</v>
      </c>
      <c r="E4" s="153" t="s">
        <v>347</v>
      </c>
      <c r="F4" s="154" t="s">
        <v>348</v>
      </c>
    </row>
    <row r="5" spans="1:6" s="155" customFormat="1" ht="12" customHeight="1" thickBot="1">
      <c r="A5" s="95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</row>
    <row r="6" spans="1:6" s="2" customFormat="1" ht="12" customHeight="1" thickBot="1">
      <c r="A6" s="149" t="s">
        <v>130</v>
      </c>
      <c r="B6" s="156" t="s">
        <v>262</v>
      </c>
      <c r="C6" s="158"/>
      <c r="D6" s="158">
        <f>D7+D8</f>
        <v>70315</v>
      </c>
      <c r="E6" s="158">
        <f>E7+E8</f>
        <v>78264</v>
      </c>
      <c r="F6" s="157">
        <f>F7+F8</f>
        <v>79346</v>
      </c>
    </row>
    <row r="7" spans="1:6" s="2" customFormat="1" ht="12" customHeight="1" thickBot="1">
      <c r="A7" s="148" t="s">
        <v>131</v>
      </c>
      <c r="B7" s="48" t="s">
        <v>447</v>
      </c>
      <c r="C7" s="49"/>
      <c r="D7" s="49">
        <v>4169</v>
      </c>
      <c r="E7" s="49">
        <v>4118</v>
      </c>
      <c r="F7" s="50">
        <v>4087</v>
      </c>
    </row>
    <row r="8" spans="1:6" s="2" customFormat="1" ht="12" customHeight="1" thickBot="1">
      <c r="A8" s="148" t="s">
        <v>132</v>
      </c>
      <c r="B8" s="48" t="s">
        <v>448</v>
      </c>
      <c r="C8" s="160"/>
      <c r="D8" s="160">
        <v>66146</v>
      </c>
      <c r="E8" s="160">
        <f>SUM(E9:E12)</f>
        <v>74146</v>
      </c>
      <c r="F8" s="159">
        <f>SUM(F9:F12)</f>
        <v>75259</v>
      </c>
    </row>
    <row r="9" spans="1:6" s="2" customFormat="1" ht="12" customHeight="1">
      <c r="A9" s="144" t="s">
        <v>240</v>
      </c>
      <c r="B9" s="12" t="s">
        <v>226</v>
      </c>
      <c r="C9" s="32"/>
      <c r="D9" s="32"/>
      <c r="E9" s="32"/>
      <c r="F9" s="33"/>
    </row>
    <row r="10" spans="1:6" s="2" customFormat="1" ht="12" customHeight="1">
      <c r="A10" s="143" t="s">
        <v>241</v>
      </c>
      <c r="B10" s="13" t="s">
        <v>179</v>
      </c>
      <c r="C10" s="14"/>
      <c r="D10" s="14">
        <v>14000</v>
      </c>
      <c r="E10" s="14">
        <v>22000</v>
      </c>
      <c r="F10" s="34">
        <v>22140</v>
      </c>
    </row>
    <row r="11" spans="1:6" s="2" customFormat="1" ht="12" customHeight="1">
      <c r="A11" s="143" t="s">
        <v>242</v>
      </c>
      <c r="B11" s="13" t="s">
        <v>180</v>
      </c>
      <c r="C11" s="14"/>
      <c r="D11" s="14">
        <v>52146</v>
      </c>
      <c r="E11" s="14">
        <v>52146</v>
      </c>
      <c r="F11" s="34">
        <v>52818</v>
      </c>
    </row>
    <row r="12" spans="1:6" s="2" customFormat="1" ht="12" customHeight="1" thickBot="1">
      <c r="A12" s="150" t="s">
        <v>243</v>
      </c>
      <c r="B12" s="17" t="s">
        <v>181</v>
      </c>
      <c r="C12" s="35"/>
      <c r="D12" s="35">
        <v>50</v>
      </c>
      <c r="E12" s="35"/>
      <c r="F12" s="36">
        <v>301</v>
      </c>
    </row>
    <row r="13" spans="1:6" s="2" customFormat="1" ht="12" customHeight="1" thickBot="1">
      <c r="A13" s="148" t="s">
        <v>133</v>
      </c>
      <c r="B13" s="48" t="s">
        <v>469</v>
      </c>
      <c r="C13" s="160">
        <f>C14+C15+C16+C17+C18+C19+C20</f>
        <v>0</v>
      </c>
      <c r="D13" s="160">
        <f>D14+D15+D16+D17+D18+D19+D20</f>
        <v>99782</v>
      </c>
      <c r="E13" s="160">
        <f>E14+E15+E16+E17+E18+E19+E20</f>
        <v>108923</v>
      </c>
      <c r="F13" s="159">
        <f>F14+F15+F16+F17+F18+F19+F20</f>
        <v>107941</v>
      </c>
    </row>
    <row r="14" spans="1:6" s="2" customFormat="1" ht="12" customHeight="1">
      <c r="A14" s="146" t="s">
        <v>244</v>
      </c>
      <c r="B14" s="18" t="s">
        <v>449</v>
      </c>
      <c r="C14" s="37"/>
      <c r="D14" s="37">
        <v>49852</v>
      </c>
      <c r="E14" s="37">
        <v>49853</v>
      </c>
      <c r="F14" s="38">
        <v>49853</v>
      </c>
    </row>
    <row r="15" spans="1:6" s="2" customFormat="1" ht="12" customHeight="1">
      <c r="A15" s="143" t="s">
        <v>245</v>
      </c>
      <c r="B15" s="13" t="s">
        <v>937</v>
      </c>
      <c r="C15" s="14"/>
      <c r="D15" s="14"/>
      <c r="E15" s="14">
        <v>8963</v>
      </c>
      <c r="F15" s="34">
        <v>8963</v>
      </c>
    </row>
    <row r="16" spans="1:6" s="2" customFormat="1" ht="12" customHeight="1">
      <c r="A16" s="143" t="s">
        <v>246</v>
      </c>
      <c r="B16" s="13" t="s">
        <v>252</v>
      </c>
      <c r="C16" s="14"/>
      <c r="D16" s="14"/>
      <c r="E16" s="14"/>
      <c r="F16" s="34"/>
    </row>
    <row r="17" spans="1:6" s="2" customFormat="1" ht="12" customHeight="1">
      <c r="A17" s="147" t="s">
        <v>315</v>
      </c>
      <c r="B17" s="13" t="s">
        <v>450</v>
      </c>
      <c r="C17" s="39"/>
      <c r="D17" s="39">
        <v>18430</v>
      </c>
      <c r="E17" s="39">
        <v>18607</v>
      </c>
      <c r="F17" s="40">
        <v>24159</v>
      </c>
    </row>
    <row r="18" spans="1:6" s="2" customFormat="1" ht="12" customHeight="1">
      <c r="A18" s="147" t="s">
        <v>316</v>
      </c>
      <c r="B18" s="13" t="s">
        <v>253</v>
      </c>
      <c r="C18" s="39"/>
      <c r="D18" s="39"/>
      <c r="E18" s="39"/>
      <c r="F18" s="40"/>
    </row>
    <row r="19" spans="1:6" s="2" customFormat="1" ht="12" customHeight="1">
      <c r="A19" s="143" t="s">
        <v>317</v>
      </c>
      <c r="B19" s="13" t="s">
        <v>229</v>
      </c>
      <c r="C19" s="14"/>
      <c r="D19" s="14"/>
      <c r="E19" s="14"/>
      <c r="F19" s="34"/>
    </row>
    <row r="20" spans="1:6" s="2" customFormat="1" ht="12" customHeight="1">
      <c r="A20" s="143" t="s">
        <v>318</v>
      </c>
      <c r="B20" s="23" t="s">
        <v>451</v>
      </c>
      <c r="C20" s="486"/>
      <c r="D20" s="486">
        <f>D21+D22+D23</f>
        <v>31500</v>
      </c>
      <c r="E20" s="486">
        <f>E21+E22+E23</f>
        <v>31500</v>
      </c>
      <c r="F20" s="486">
        <f>F21+F22+F23</f>
        <v>24966</v>
      </c>
    </row>
    <row r="21" spans="1:6" s="2" customFormat="1" ht="12" customHeight="1">
      <c r="A21" s="143" t="s">
        <v>319</v>
      </c>
      <c r="B21" s="54" t="s">
        <v>286</v>
      </c>
      <c r="C21" s="132"/>
      <c r="D21" s="132"/>
      <c r="E21" s="132"/>
      <c r="F21" s="133"/>
    </row>
    <row r="22" spans="1:6" s="2" customFormat="1" ht="12" customHeight="1">
      <c r="A22" s="143" t="s">
        <v>320</v>
      </c>
      <c r="B22" s="54" t="s">
        <v>467</v>
      </c>
      <c r="C22" s="132"/>
      <c r="D22" s="132"/>
      <c r="E22" s="132"/>
      <c r="F22" s="133"/>
    </row>
    <row r="23" spans="1:6" s="2" customFormat="1" ht="12" customHeight="1" thickBot="1">
      <c r="A23" s="147" t="s">
        <v>321</v>
      </c>
      <c r="B23" s="55" t="s">
        <v>349</v>
      </c>
      <c r="C23" s="374"/>
      <c r="D23" s="374">
        <v>31500</v>
      </c>
      <c r="E23" s="374">
        <v>31500</v>
      </c>
      <c r="F23" s="375">
        <v>24966</v>
      </c>
    </row>
    <row r="24" spans="1:6" s="2" customFormat="1" ht="12" customHeight="1" thickBot="1">
      <c r="A24" s="148" t="s">
        <v>134</v>
      </c>
      <c r="B24" s="48" t="s">
        <v>452</v>
      </c>
      <c r="C24" s="160">
        <f>SUM(C25:C27)</f>
        <v>0</v>
      </c>
      <c r="D24" s="160">
        <f>SUM(D25:D27)</f>
        <v>0</v>
      </c>
      <c r="E24" s="160">
        <f>SUM(E25:E27)</f>
        <v>5000</v>
      </c>
      <c r="F24" s="159">
        <f>SUM(F25:F27)</f>
        <v>5003</v>
      </c>
    </row>
    <row r="25" spans="1:6" s="2" customFormat="1" ht="12" customHeight="1">
      <c r="A25" s="146" t="s">
        <v>247</v>
      </c>
      <c r="B25" s="18" t="s">
        <v>224</v>
      </c>
      <c r="C25" s="37"/>
      <c r="D25" s="37"/>
      <c r="E25" s="37">
        <v>5000</v>
      </c>
      <c r="F25" s="38">
        <v>5000</v>
      </c>
    </row>
    <row r="26" spans="1:6" s="2" customFormat="1" ht="12" customHeight="1">
      <c r="A26" s="144" t="s">
        <v>248</v>
      </c>
      <c r="B26" s="13" t="s">
        <v>223</v>
      </c>
      <c r="C26" s="32"/>
      <c r="D26" s="32"/>
      <c r="E26" s="32"/>
      <c r="F26" s="33"/>
    </row>
    <row r="27" spans="1:6" s="2" customFormat="1" ht="12" customHeight="1" thickBot="1">
      <c r="A27" s="147" t="s">
        <v>249</v>
      </c>
      <c r="B27" s="487" t="s">
        <v>350</v>
      </c>
      <c r="C27" s="39"/>
      <c r="D27" s="39"/>
      <c r="E27" s="39"/>
      <c r="F27" s="40">
        <v>3</v>
      </c>
    </row>
    <row r="28" spans="1:6" s="2" customFormat="1" ht="12" customHeight="1" thickBot="1">
      <c r="A28" s="148" t="s">
        <v>135</v>
      </c>
      <c r="B28" s="48" t="s">
        <v>468</v>
      </c>
      <c r="C28" s="160">
        <f>C29+C34+C39+C40</f>
        <v>0</v>
      </c>
      <c r="D28" s="160">
        <f>D29+D34+D39+D40</f>
        <v>18921</v>
      </c>
      <c r="E28" s="160">
        <f>E29+E34+E39+E40</f>
        <v>150012</v>
      </c>
      <c r="F28" s="159">
        <f>F29+F34+F39+F40</f>
        <v>133169</v>
      </c>
    </row>
    <row r="29" spans="1:6" s="2" customFormat="1" ht="12" customHeight="1">
      <c r="A29" s="146" t="s">
        <v>250</v>
      </c>
      <c r="B29" s="59" t="s">
        <v>453</v>
      </c>
      <c r="C29" s="488"/>
      <c r="D29" s="488">
        <f>SUM(D30:D33)</f>
        <v>3840</v>
      </c>
      <c r="E29" s="488">
        <f>SUM(E30:E33)</f>
        <v>134931</v>
      </c>
      <c r="F29" s="488">
        <f>SUM(F30:F33)</f>
        <v>125920</v>
      </c>
    </row>
    <row r="30" spans="1:6" s="2" customFormat="1" ht="12" customHeight="1">
      <c r="A30" s="143" t="s">
        <v>255</v>
      </c>
      <c r="B30" s="54" t="s">
        <v>254</v>
      </c>
      <c r="C30" s="132"/>
      <c r="D30" s="132">
        <v>3840</v>
      </c>
      <c r="E30" s="132">
        <v>3840</v>
      </c>
      <c r="F30" s="133">
        <v>3864</v>
      </c>
    </row>
    <row r="31" spans="1:6" s="2" customFormat="1" ht="12" customHeight="1">
      <c r="A31" s="143" t="s">
        <v>256</v>
      </c>
      <c r="B31" s="54" t="s">
        <v>351</v>
      </c>
      <c r="C31" s="132"/>
      <c r="D31" s="132"/>
      <c r="E31" s="132"/>
      <c r="F31" s="133"/>
    </row>
    <row r="32" spans="1:6" s="2" customFormat="1" ht="12" customHeight="1">
      <c r="A32" s="143" t="s">
        <v>257</v>
      </c>
      <c r="B32" s="54" t="s">
        <v>259</v>
      </c>
      <c r="C32" s="132"/>
      <c r="D32" s="132"/>
      <c r="E32" s="132"/>
      <c r="F32" s="133"/>
    </row>
    <row r="33" spans="1:6" s="2" customFormat="1" ht="12" customHeight="1">
      <c r="A33" s="147" t="s">
        <v>258</v>
      </c>
      <c r="B33" s="55" t="s">
        <v>292</v>
      </c>
      <c r="C33" s="374"/>
      <c r="D33" s="374"/>
      <c r="E33" s="374">
        <v>131091</v>
      </c>
      <c r="F33" s="375">
        <v>122056</v>
      </c>
    </row>
    <row r="34" spans="1:6" s="2" customFormat="1" ht="12" customHeight="1">
      <c r="A34" s="143" t="s">
        <v>251</v>
      </c>
      <c r="B34" s="23" t="s">
        <v>454</v>
      </c>
      <c r="C34" s="486"/>
      <c r="D34" s="486">
        <f>D35+D36+D37+D38</f>
        <v>15081</v>
      </c>
      <c r="E34" s="486">
        <f>E35+E36+E37+E38</f>
        <v>15081</v>
      </c>
      <c r="F34" s="486">
        <f>F35+F36+F37+F38</f>
        <v>7193</v>
      </c>
    </row>
    <row r="35" spans="1:6" s="2" customFormat="1" ht="12" customHeight="1">
      <c r="A35" s="143" t="s">
        <v>263</v>
      </c>
      <c r="B35" s="54" t="s">
        <v>254</v>
      </c>
      <c r="C35" s="132"/>
      <c r="D35" s="132"/>
      <c r="E35" s="132"/>
      <c r="F35" s="133"/>
    </row>
    <row r="36" spans="1:6" s="2" customFormat="1" ht="12" customHeight="1">
      <c r="A36" s="143" t="s">
        <v>264</v>
      </c>
      <c r="B36" s="54" t="s">
        <v>351</v>
      </c>
      <c r="C36" s="132"/>
      <c r="D36" s="132">
        <v>15081</v>
      </c>
      <c r="E36" s="132">
        <v>15081</v>
      </c>
      <c r="F36" s="133"/>
    </row>
    <row r="37" spans="1:6" s="2" customFormat="1" ht="12" customHeight="1">
      <c r="A37" s="143" t="s">
        <v>265</v>
      </c>
      <c r="B37" s="54" t="s">
        <v>259</v>
      </c>
      <c r="C37" s="132"/>
      <c r="D37" s="132"/>
      <c r="E37" s="132"/>
      <c r="F37" s="133"/>
    </row>
    <row r="38" spans="1:8" s="2" customFormat="1" ht="12" customHeight="1">
      <c r="A38" s="147" t="s">
        <v>266</v>
      </c>
      <c r="B38" s="55" t="s">
        <v>292</v>
      </c>
      <c r="C38" s="374"/>
      <c r="D38" s="374"/>
      <c r="E38" s="374"/>
      <c r="F38" s="375">
        <v>7193</v>
      </c>
      <c r="H38" s="161"/>
    </row>
    <row r="39" spans="1:6" s="2" customFormat="1" ht="12" customHeight="1">
      <c r="A39" s="143" t="s">
        <v>291</v>
      </c>
      <c r="B39" s="23" t="s">
        <v>293</v>
      </c>
      <c r="C39" s="41"/>
      <c r="D39" s="41"/>
      <c r="E39" s="41"/>
      <c r="F39" s="42">
        <v>56</v>
      </c>
    </row>
    <row r="40" spans="1:6" s="2" customFormat="1" ht="12" customHeight="1" thickBot="1">
      <c r="A40" s="144" t="s">
        <v>294</v>
      </c>
      <c r="B40" s="51" t="s">
        <v>455</v>
      </c>
      <c r="C40" s="52"/>
      <c r="D40" s="52"/>
      <c r="E40" s="52"/>
      <c r="F40" s="53"/>
    </row>
    <row r="41" spans="1:7" s="2" customFormat="1" ht="12" customHeight="1" thickBot="1">
      <c r="A41" s="148" t="s">
        <v>136</v>
      </c>
      <c r="B41" s="48" t="s">
        <v>352</v>
      </c>
      <c r="C41" s="195">
        <f>C42+C43</f>
        <v>0</v>
      </c>
      <c r="D41" s="195">
        <f>D42+D43</f>
        <v>0</v>
      </c>
      <c r="E41" s="195">
        <f>E42+E43</f>
        <v>0</v>
      </c>
      <c r="F41" s="196">
        <f>F42+F43</f>
        <v>0</v>
      </c>
      <c r="G41" s="164"/>
    </row>
    <row r="42" spans="1:6" s="2" customFormat="1" ht="12" customHeight="1">
      <c r="A42" s="142" t="s">
        <v>260</v>
      </c>
      <c r="B42" s="24" t="s">
        <v>353</v>
      </c>
      <c r="C42" s="25"/>
      <c r="D42" s="25"/>
      <c r="E42" s="25"/>
      <c r="F42" s="43"/>
    </row>
    <row r="43" spans="1:6" s="2" customFormat="1" ht="12" customHeight="1" thickBot="1">
      <c r="A43" s="147" t="s">
        <v>261</v>
      </c>
      <c r="B43" s="12" t="s">
        <v>354</v>
      </c>
      <c r="C43" s="39"/>
      <c r="D43" s="39"/>
      <c r="E43" s="39"/>
      <c r="F43" s="40"/>
    </row>
    <row r="44" spans="1:6" s="2" customFormat="1" ht="12" customHeight="1" thickBot="1">
      <c r="A44" s="148" t="s">
        <v>137</v>
      </c>
      <c r="B44" s="165" t="s">
        <v>355</v>
      </c>
      <c r="C44" s="192">
        <f>C6+C13+C24+C28+C41</f>
        <v>0</v>
      </c>
      <c r="D44" s="192">
        <f>D6+D13+D24+D28+D41</f>
        <v>189018</v>
      </c>
      <c r="E44" s="192">
        <f>E6+E13+E24+E28+E41</f>
        <v>342199</v>
      </c>
      <c r="F44" s="192">
        <f>F6+F13+F24+F28+F41</f>
        <v>325459</v>
      </c>
    </row>
    <row r="45" spans="1:6" s="2" customFormat="1" ht="12" customHeight="1" thickBot="1">
      <c r="A45" s="377" t="s">
        <v>138</v>
      </c>
      <c r="B45" s="194" t="s">
        <v>356</v>
      </c>
      <c r="C45" s="482"/>
      <c r="D45" s="482"/>
      <c r="E45" s="482"/>
      <c r="F45" s="483"/>
    </row>
    <row r="46" spans="1:6" s="2" customFormat="1" ht="12" customHeight="1" thickBot="1">
      <c r="A46" s="377" t="s">
        <v>139</v>
      </c>
      <c r="B46" s="194" t="s">
        <v>459</v>
      </c>
      <c r="C46" s="482"/>
      <c r="D46" s="482"/>
      <c r="E46" s="482"/>
      <c r="F46" s="483"/>
    </row>
    <row r="47" spans="1:6" s="2" customFormat="1" ht="12" customHeight="1" thickBot="1">
      <c r="A47" s="377" t="s">
        <v>140</v>
      </c>
      <c r="B47" s="194" t="s">
        <v>357</v>
      </c>
      <c r="C47" s="489">
        <f>C48+C49+C50+C53</f>
        <v>0</v>
      </c>
      <c r="D47" s="489">
        <f>D48+D49+D50+D53</f>
        <v>51251</v>
      </c>
      <c r="E47" s="489">
        <f>E48+E49+E50+E53</f>
        <v>28764</v>
      </c>
      <c r="F47" s="490">
        <f>F48+F49+F50+F53</f>
        <v>63534</v>
      </c>
    </row>
    <row r="48" spans="1:7" s="2" customFormat="1" ht="12" customHeight="1">
      <c r="A48" s="142" t="s">
        <v>460</v>
      </c>
      <c r="B48" s="453" t="s">
        <v>474</v>
      </c>
      <c r="C48" s="134"/>
      <c r="D48" s="134">
        <v>51251</v>
      </c>
      <c r="E48" s="134">
        <v>28764</v>
      </c>
      <c r="F48" s="135">
        <v>63976</v>
      </c>
      <c r="G48" s="164"/>
    </row>
    <row r="49" spans="1:6" s="2" customFormat="1" ht="12" customHeight="1">
      <c r="A49" s="146" t="s">
        <v>461</v>
      </c>
      <c r="B49" s="453" t="s">
        <v>358</v>
      </c>
      <c r="C49" s="132"/>
      <c r="D49" s="132"/>
      <c r="E49" s="132"/>
      <c r="F49" s="133"/>
    </row>
    <row r="50" spans="1:6" s="2" customFormat="1" ht="12" customHeight="1">
      <c r="A50" s="144" t="s">
        <v>462</v>
      </c>
      <c r="B50" s="55" t="s">
        <v>473</v>
      </c>
      <c r="C50" s="32"/>
      <c r="D50" s="32"/>
      <c r="E50" s="32"/>
      <c r="F50" s="33"/>
    </row>
    <row r="51" spans="1:6" s="2" customFormat="1" ht="12" customHeight="1">
      <c r="A51" s="143" t="s">
        <v>463</v>
      </c>
      <c r="B51" s="55" t="s">
        <v>359</v>
      </c>
      <c r="C51" s="14"/>
      <c r="D51" s="14"/>
      <c r="E51" s="14"/>
      <c r="F51" s="34"/>
    </row>
    <row r="52" spans="1:6" s="2" customFormat="1" ht="12" customHeight="1">
      <c r="A52" s="144" t="s">
        <v>360</v>
      </c>
      <c r="B52" s="55" t="s">
        <v>361</v>
      </c>
      <c r="C52" s="32"/>
      <c r="D52" s="32"/>
      <c r="E52" s="32"/>
      <c r="F52" s="33"/>
    </row>
    <row r="53" spans="1:6" s="2" customFormat="1" ht="12" customHeight="1" thickBot="1">
      <c r="A53" s="145" t="s">
        <v>362</v>
      </c>
      <c r="B53" s="454" t="s">
        <v>496</v>
      </c>
      <c r="C53" s="30"/>
      <c r="D53" s="30"/>
      <c r="E53" s="30"/>
      <c r="F53" s="31">
        <v>-442</v>
      </c>
    </row>
    <row r="54" spans="1:7" s="2" customFormat="1" ht="15" customHeight="1" thickBot="1">
      <c r="A54" s="148" t="s">
        <v>141</v>
      </c>
      <c r="B54" s="48" t="s">
        <v>363</v>
      </c>
      <c r="C54" s="160">
        <f>C44+C45+C46+C47</f>
        <v>0</v>
      </c>
      <c r="D54" s="160">
        <f>D44+D45+D46+D47</f>
        <v>240269</v>
      </c>
      <c r="E54" s="160">
        <f>E44+E45+E46+E47</f>
        <v>370963</v>
      </c>
      <c r="F54" s="159">
        <f>F44+F45+F46+F47</f>
        <v>388993</v>
      </c>
      <c r="G54" s="164"/>
    </row>
    <row r="55" spans="1:7" s="2" customFormat="1" ht="22.5" customHeight="1">
      <c r="A55" s="605"/>
      <c r="B55" s="605"/>
      <c r="C55" s="605"/>
      <c r="D55" s="605"/>
      <c r="E55" s="605"/>
      <c r="F55" s="605"/>
      <c r="G55" s="164"/>
    </row>
    <row r="56" spans="1:7" s="2" customFormat="1" ht="15" customHeight="1">
      <c r="A56" s="464"/>
      <c r="B56" s="484"/>
      <c r="C56" s="485"/>
      <c r="D56" s="485"/>
      <c r="E56" s="485"/>
      <c r="F56" s="485"/>
      <c r="G56" s="164"/>
    </row>
    <row r="57" spans="1:6" s="2" customFormat="1" ht="12.75" customHeight="1">
      <c r="A57" s="8"/>
      <c r="B57" s="9"/>
      <c r="C57" s="9"/>
      <c r="D57" s="1"/>
      <c r="E57" s="1"/>
      <c r="F57" s="1"/>
    </row>
    <row r="58" spans="1:6" ht="16.5" customHeight="1">
      <c r="A58" s="594" t="s">
        <v>160</v>
      </c>
      <c r="B58" s="594"/>
      <c r="C58" s="594"/>
      <c r="D58" s="594"/>
      <c r="E58" s="594"/>
      <c r="F58" s="594"/>
    </row>
    <row r="59" spans="1:6" ht="16.5" customHeight="1" thickBot="1">
      <c r="A59" s="592" t="s">
        <v>476</v>
      </c>
      <c r="B59" s="592"/>
      <c r="C59" s="11"/>
      <c r="D59" s="11"/>
      <c r="E59" s="593" t="s">
        <v>172</v>
      </c>
      <c r="F59" s="593"/>
    </row>
    <row r="60" spans="1:6" ht="13.5" customHeight="1">
      <c r="A60" s="595" t="s">
        <v>128</v>
      </c>
      <c r="B60" s="597" t="s">
        <v>126</v>
      </c>
      <c r="C60" s="599"/>
      <c r="D60" s="601" t="s">
        <v>479</v>
      </c>
      <c r="E60" s="602"/>
      <c r="F60" s="603"/>
    </row>
    <row r="61" spans="1:6" ht="33.75" customHeight="1" thickBot="1">
      <c r="A61" s="596"/>
      <c r="B61" s="598"/>
      <c r="C61" s="600"/>
      <c r="D61" s="153" t="s">
        <v>207</v>
      </c>
      <c r="E61" s="153" t="s">
        <v>347</v>
      </c>
      <c r="F61" s="154" t="s">
        <v>348</v>
      </c>
    </row>
    <row r="62" spans="1:6" s="155" customFormat="1" ht="12" customHeight="1" thickBot="1">
      <c r="A62" s="95">
        <v>1</v>
      </c>
      <c r="B62" s="96">
        <v>2</v>
      </c>
      <c r="C62" s="96">
        <v>3</v>
      </c>
      <c r="D62" s="96">
        <v>4</v>
      </c>
      <c r="E62" s="96">
        <v>5</v>
      </c>
      <c r="F62" s="97">
        <v>6</v>
      </c>
    </row>
    <row r="63" spans="1:6" ht="12" customHeight="1" thickBot="1">
      <c r="A63" s="149" t="s">
        <v>130</v>
      </c>
      <c r="B63" s="166" t="s">
        <v>364</v>
      </c>
      <c r="C63" s="167">
        <f>SUM(C64:C75)</f>
        <v>0</v>
      </c>
      <c r="D63" s="167">
        <f>SUM(D64:D75)</f>
        <v>187356</v>
      </c>
      <c r="E63" s="167">
        <f>SUM(E64:E75)</f>
        <v>289550</v>
      </c>
      <c r="F63" s="168">
        <f>SUM(F64:F75)</f>
        <v>203069</v>
      </c>
    </row>
    <row r="64" spans="1:6" ht="12" customHeight="1">
      <c r="A64" s="142" t="s">
        <v>267</v>
      </c>
      <c r="B64" s="24" t="s">
        <v>161</v>
      </c>
      <c r="C64" s="26"/>
      <c r="D64" s="26">
        <v>98851</v>
      </c>
      <c r="E64" s="26">
        <v>86657</v>
      </c>
      <c r="F64" s="27">
        <v>89180</v>
      </c>
    </row>
    <row r="65" spans="1:6" ht="12" customHeight="1">
      <c r="A65" s="143" t="s">
        <v>268</v>
      </c>
      <c r="B65" s="13" t="s">
        <v>162</v>
      </c>
      <c r="C65" s="15"/>
      <c r="D65" s="15">
        <v>24051</v>
      </c>
      <c r="E65" s="15">
        <v>21067</v>
      </c>
      <c r="F65" s="16">
        <v>21614</v>
      </c>
    </row>
    <row r="66" spans="1:6" ht="12" customHeight="1">
      <c r="A66" s="143" t="s">
        <v>269</v>
      </c>
      <c r="B66" s="13" t="s">
        <v>163</v>
      </c>
      <c r="C66" s="21"/>
      <c r="D66" s="21">
        <v>43055</v>
      </c>
      <c r="E66" s="21">
        <v>34981</v>
      </c>
      <c r="F66" s="22">
        <v>33360</v>
      </c>
    </row>
    <row r="67" spans="1:6" ht="12" customHeight="1">
      <c r="A67" s="143" t="s">
        <v>270</v>
      </c>
      <c r="B67" s="28" t="s">
        <v>234</v>
      </c>
      <c r="C67" s="21"/>
      <c r="D67" s="21">
        <v>5411</v>
      </c>
      <c r="E67" s="21">
        <v>309</v>
      </c>
      <c r="F67" s="22">
        <v>4890</v>
      </c>
    </row>
    <row r="68" spans="1:6" ht="12" customHeight="1">
      <c r="A68" s="143" t="s">
        <v>301</v>
      </c>
      <c r="B68" s="44" t="s">
        <v>344</v>
      </c>
      <c r="C68" s="21"/>
      <c r="D68" s="21">
        <v>1652</v>
      </c>
      <c r="E68" s="21">
        <v>1652</v>
      </c>
      <c r="F68" s="22">
        <v>1444</v>
      </c>
    </row>
    <row r="69" spans="1:6" ht="12" customHeight="1">
      <c r="A69" s="143" t="s">
        <v>271</v>
      </c>
      <c r="B69" s="13" t="s">
        <v>288</v>
      </c>
      <c r="C69" s="21"/>
      <c r="D69" s="21"/>
      <c r="E69" s="21">
        <v>130548</v>
      </c>
      <c r="F69" s="22">
        <v>38408</v>
      </c>
    </row>
    <row r="70" spans="1:6" ht="12" customHeight="1">
      <c r="A70" s="143" t="s">
        <v>272</v>
      </c>
      <c r="B70" s="56" t="s">
        <v>302</v>
      </c>
      <c r="C70" s="21"/>
      <c r="D70" s="21"/>
      <c r="E70" s="21"/>
      <c r="F70" s="22"/>
    </row>
    <row r="71" spans="1:6" ht="12" customHeight="1">
      <c r="A71" s="143" t="s">
        <v>304</v>
      </c>
      <c r="B71" s="56" t="s">
        <v>287</v>
      </c>
      <c r="C71" s="21"/>
      <c r="D71" s="21"/>
      <c r="E71" s="21"/>
      <c r="F71" s="22"/>
    </row>
    <row r="72" spans="1:6" ht="12" customHeight="1">
      <c r="A72" s="143" t="s">
        <v>305</v>
      </c>
      <c r="B72" s="13" t="s">
        <v>232</v>
      </c>
      <c r="C72" s="21"/>
      <c r="D72" s="21">
        <v>14336</v>
      </c>
      <c r="E72" s="21">
        <v>14336</v>
      </c>
      <c r="F72" s="22">
        <v>11262</v>
      </c>
    </row>
    <row r="73" spans="1:6" ht="12" customHeight="1">
      <c r="A73" s="143" t="s">
        <v>306</v>
      </c>
      <c r="B73" s="13" t="s">
        <v>164</v>
      </c>
      <c r="C73" s="21"/>
      <c r="D73" s="21"/>
      <c r="E73" s="21"/>
      <c r="F73" s="22"/>
    </row>
    <row r="74" spans="1:6" ht="12" customHeight="1">
      <c r="A74" s="144" t="s">
        <v>307</v>
      </c>
      <c r="B74" s="29" t="s">
        <v>303</v>
      </c>
      <c r="C74" s="21"/>
      <c r="D74" s="21"/>
      <c r="E74" s="21"/>
      <c r="F74" s="22"/>
    </row>
    <row r="75" spans="1:6" ht="12" customHeight="1" thickBot="1">
      <c r="A75" s="145" t="s">
        <v>310</v>
      </c>
      <c r="B75" s="45" t="s">
        <v>308</v>
      </c>
      <c r="C75" s="46"/>
      <c r="D75" s="46"/>
      <c r="E75" s="46"/>
      <c r="F75" s="47">
        <v>2911</v>
      </c>
    </row>
    <row r="76" spans="1:6" ht="12" customHeight="1" thickBot="1">
      <c r="A76" s="148" t="s">
        <v>131</v>
      </c>
      <c r="B76" s="137" t="s">
        <v>470</v>
      </c>
      <c r="C76" s="169">
        <f>SUM(C77:C83)</f>
        <v>0</v>
      </c>
      <c r="D76" s="169">
        <f>SUM(D77:D83)</f>
        <v>19153</v>
      </c>
      <c r="E76" s="169">
        <f>SUM(E77:E83)</f>
        <v>19153</v>
      </c>
      <c r="F76" s="170">
        <f>SUM(F77:F83)</f>
        <v>20287</v>
      </c>
    </row>
    <row r="77" spans="1:6" ht="12" customHeight="1">
      <c r="A77" s="146" t="s">
        <v>273</v>
      </c>
      <c r="B77" s="18" t="s">
        <v>230</v>
      </c>
      <c r="C77" s="19"/>
      <c r="D77" s="19">
        <v>19153</v>
      </c>
      <c r="E77" s="19">
        <v>19153</v>
      </c>
      <c r="F77" s="20">
        <v>12512</v>
      </c>
    </row>
    <row r="78" spans="1:6" ht="12" customHeight="1">
      <c r="A78" s="146" t="s">
        <v>274</v>
      </c>
      <c r="B78" s="13" t="s">
        <v>441</v>
      </c>
      <c r="C78" s="15"/>
      <c r="D78" s="15"/>
      <c r="E78" s="15"/>
      <c r="F78" s="16">
        <v>7716</v>
      </c>
    </row>
    <row r="79" spans="1:6" ht="12" customHeight="1">
      <c r="A79" s="146" t="s">
        <v>275</v>
      </c>
      <c r="B79" s="13" t="s">
        <v>290</v>
      </c>
      <c r="C79" s="15"/>
      <c r="D79" s="15"/>
      <c r="E79" s="15"/>
      <c r="F79" s="16"/>
    </row>
    <row r="80" spans="1:6" ht="12" customHeight="1">
      <c r="A80" s="146" t="s">
        <v>276</v>
      </c>
      <c r="B80" s="13" t="s">
        <v>289</v>
      </c>
      <c r="C80" s="15"/>
      <c r="D80" s="15"/>
      <c r="E80" s="15"/>
      <c r="F80" s="16">
        <v>59</v>
      </c>
    </row>
    <row r="81" spans="1:6" ht="12" customHeight="1">
      <c r="A81" s="146" t="s">
        <v>277</v>
      </c>
      <c r="B81" s="13" t="s">
        <v>231</v>
      </c>
      <c r="C81" s="15"/>
      <c r="D81" s="15"/>
      <c r="E81" s="15"/>
      <c r="F81" s="16"/>
    </row>
    <row r="82" spans="1:6" ht="12" customHeight="1">
      <c r="A82" s="144" t="s">
        <v>309</v>
      </c>
      <c r="B82" s="29" t="s">
        <v>345</v>
      </c>
      <c r="C82" s="21"/>
      <c r="D82" s="21"/>
      <c r="E82" s="21"/>
      <c r="F82" s="22"/>
    </row>
    <row r="83" spans="1:6" ht="12" customHeight="1" thickBot="1">
      <c r="A83" s="147" t="s">
        <v>346</v>
      </c>
      <c r="B83" s="29" t="s">
        <v>235</v>
      </c>
      <c r="C83" s="21"/>
      <c r="D83" s="21"/>
      <c r="E83" s="21"/>
      <c r="F83" s="22"/>
    </row>
    <row r="84" spans="1:6" ht="12" customHeight="1" thickBot="1">
      <c r="A84" s="148" t="s">
        <v>132</v>
      </c>
      <c r="B84" s="137" t="s">
        <v>365</v>
      </c>
      <c r="C84" s="169">
        <f>SUM(C85:C86)</f>
        <v>0</v>
      </c>
      <c r="D84" s="169">
        <f>SUM(D85:D86)</f>
        <v>3000</v>
      </c>
      <c r="E84" s="169">
        <f>SUM(E85:E86)</f>
        <v>0</v>
      </c>
      <c r="F84" s="170">
        <f>SUM(F85:F86)</f>
        <v>0</v>
      </c>
    </row>
    <row r="85" spans="1:6" ht="12" customHeight="1">
      <c r="A85" s="146" t="s">
        <v>240</v>
      </c>
      <c r="B85" s="18" t="s">
        <v>188</v>
      </c>
      <c r="C85" s="19"/>
      <c r="D85" s="19">
        <v>3000</v>
      </c>
      <c r="E85" s="19"/>
      <c r="F85" s="20"/>
    </row>
    <row r="86" spans="1:6" ht="12" customHeight="1" thickBot="1">
      <c r="A86" s="143" t="s">
        <v>241</v>
      </c>
      <c r="B86" s="13" t="s">
        <v>189</v>
      </c>
      <c r="C86" s="15"/>
      <c r="D86" s="15"/>
      <c r="E86" s="15"/>
      <c r="F86" s="16"/>
    </row>
    <row r="87" spans="1:6" ht="12" customHeight="1" thickBot="1">
      <c r="A87" s="148" t="s">
        <v>133</v>
      </c>
      <c r="B87" s="137" t="s">
        <v>366</v>
      </c>
      <c r="C87" s="138"/>
      <c r="D87" s="138"/>
      <c r="E87" s="138"/>
      <c r="F87" s="139"/>
    </row>
    <row r="88" spans="1:6" ht="12" customHeight="1" thickBot="1">
      <c r="A88" s="148" t="s">
        <v>134</v>
      </c>
      <c r="B88" s="376" t="s">
        <v>367</v>
      </c>
      <c r="C88" s="169">
        <f>C63+C76+C84+C87</f>
        <v>0</v>
      </c>
      <c r="D88" s="169">
        <f>D63+D76+D84+D87</f>
        <v>209509</v>
      </c>
      <c r="E88" s="169">
        <f>E63+E76+E84+E87</f>
        <v>308703</v>
      </c>
      <c r="F88" s="170">
        <f>F63+F76+F84+F87</f>
        <v>223356</v>
      </c>
    </row>
    <row r="89" spans="1:6" ht="12" customHeight="1" thickBot="1">
      <c r="A89" s="148" t="s">
        <v>135</v>
      </c>
      <c r="B89" s="137" t="s">
        <v>368</v>
      </c>
      <c r="C89" s="169">
        <f>SUM(C90:C95)</f>
        <v>0</v>
      </c>
      <c r="D89" s="169">
        <f>SUM(D90:D95)</f>
        <v>30760</v>
      </c>
      <c r="E89" s="169">
        <f>SUM(E90:E95)</f>
        <v>30760</v>
      </c>
      <c r="F89" s="170">
        <f>SUM(F90:F95)</f>
        <v>160559</v>
      </c>
    </row>
    <row r="90" spans="1:6" ht="12" customHeight="1">
      <c r="A90" s="146" t="s">
        <v>250</v>
      </c>
      <c r="B90" s="18" t="s">
        <v>369</v>
      </c>
      <c r="C90" s="19"/>
      <c r="D90" s="19">
        <v>30760</v>
      </c>
      <c r="E90" s="19">
        <v>30760</v>
      </c>
      <c r="F90" s="20">
        <v>94736</v>
      </c>
    </row>
    <row r="91" spans="1:6" ht="12" customHeight="1">
      <c r="A91" s="144" t="s">
        <v>251</v>
      </c>
      <c r="B91" s="18" t="s">
        <v>370</v>
      </c>
      <c r="C91" s="491"/>
      <c r="D91" s="491"/>
      <c r="E91" s="491"/>
      <c r="F91" s="492"/>
    </row>
    <row r="92" spans="1:6" ht="12" customHeight="1">
      <c r="A92" s="144" t="s">
        <v>291</v>
      </c>
      <c r="B92" s="29" t="s">
        <v>371</v>
      </c>
      <c r="C92" s="15"/>
      <c r="D92" s="15"/>
      <c r="E92" s="15"/>
      <c r="F92" s="16"/>
    </row>
    <row r="93" spans="1:6" ht="12" customHeight="1">
      <c r="A93" s="144" t="s">
        <v>294</v>
      </c>
      <c r="B93" s="29" t="s">
        <v>372</v>
      </c>
      <c r="C93" s="21"/>
      <c r="D93" s="21"/>
      <c r="E93" s="21"/>
      <c r="F93" s="22"/>
    </row>
    <row r="94" spans="1:8" ht="12" customHeight="1">
      <c r="A94" s="144" t="s">
        <v>373</v>
      </c>
      <c r="B94" s="29" t="s">
        <v>374</v>
      </c>
      <c r="C94" s="21"/>
      <c r="D94" s="21"/>
      <c r="E94" s="21"/>
      <c r="F94" s="22"/>
      <c r="H94" s="161"/>
    </row>
    <row r="95" spans="1:6" ht="15" customHeight="1" thickBot="1">
      <c r="A95" s="147" t="s">
        <v>375</v>
      </c>
      <c r="B95" s="45" t="s">
        <v>497</v>
      </c>
      <c r="C95" s="30"/>
      <c r="D95" s="587"/>
      <c r="E95" s="587"/>
      <c r="F95" s="31">
        <v>65823</v>
      </c>
    </row>
    <row r="96" spans="1:6" ht="15" customHeight="1" thickBot="1">
      <c r="A96" s="148" t="s">
        <v>136</v>
      </c>
      <c r="B96" s="137" t="s">
        <v>376</v>
      </c>
      <c r="C96" s="169">
        <f>C88+C89</f>
        <v>0</v>
      </c>
      <c r="D96" s="169">
        <f>D88+D89</f>
        <v>240269</v>
      </c>
      <c r="E96" s="169">
        <f>E88+E89</f>
        <v>339463</v>
      </c>
      <c r="F96" s="170">
        <f>F88+F89</f>
        <v>383915</v>
      </c>
    </row>
    <row r="97" spans="1:6" ht="15.75">
      <c r="A97" s="605"/>
      <c r="B97" s="605"/>
      <c r="C97" s="605"/>
      <c r="D97" s="605"/>
      <c r="E97" s="605"/>
      <c r="F97" s="474"/>
    </row>
    <row r="98" spans="1:6" ht="15.75">
      <c r="A98" s="464"/>
      <c r="B98" s="465"/>
      <c r="C98" s="474"/>
      <c r="D98" s="474"/>
      <c r="E98" s="474"/>
      <c r="F98" s="474"/>
    </row>
    <row r="99" spans="1:6" ht="12" customHeight="1">
      <c r="A99" s="604" t="s">
        <v>377</v>
      </c>
      <c r="B99" s="604"/>
      <c r="C99" s="604"/>
      <c r="D99" s="604"/>
      <c r="E99" s="604"/>
      <c r="F99" s="604"/>
    </row>
    <row r="100" spans="1:6" ht="12" customHeight="1" thickBot="1">
      <c r="A100" s="592" t="s">
        <v>477</v>
      </c>
      <c r="B100" s="592"/>
      <c r="E100" s="593" t="s">
        <v>172</v>
      </c>
      <c r="F100" s="593"/>
    </row>
    <row r="101" spans="1:6" ht="21.75" thickBot="1">
      <c r="A101" s="479">
        <v>1</v>
      </c>
      <c r="B101" s="137" t="s">
        <v>378</v>
      </c>
      <c r="C101" s="477">
        <f>+C44-C88</f>
        <v>0</v>
      </c>
      <c r="D101" s="477">
        <f>+D44-D88</f>
        <v>-20491</v>
      </c>
      <c r="E101" s="477">
        <f>+E44-E88</f>
        <v>33496</v>
      </c>
      <c r="F101" s="478">
        <f>+F44-F88</f>
        <v>102103</v>
      </c>
    </row>
    <row r="102" spans="1:6" ht="12" customHeight="1">
      <c r="A102" s="480"/>
      <c r="B102" s="481"/>
      <c r="C102" s="466"/>
      <c r="D102" s="466"/>
      <c r="E102" s="466"/>
      <c r="F102" s="466"/>
    </row>
    <row r="103" spans="1:6" ht="15.75">
      <c r="A103" s="604" t="s">
        <v>379</v>
      </c>
      <c r="B103" s="604"/>
      <c r="C103" s="604"/>
      <c r="D103" s="604"/>
      <c r="E103" s="604"/>
      <c r="F103" s="604"/>
    </row>
    <row r="104" spans="1:6" ht="16.5" thickBot="1">
      <c r="A104" s="592" t="s">
        <v>478</v>
      </c>
      <c r="B104" s="592"/>
      <c r="E104" s="593" t="s">
        <v>172</v>
      </c>
      <c r="F104" s="593"/>
    </row>
    <row r="105" spans="1:6" ht="12" customHeight="1" thickBot="1">
      <c r="A105" s="148">
        <v>1</v>
      </c>
      <c r="B105" s="137" t="s">
        <v>380</v>
      </c>
      <c r="C105" s="477">
        <f>+C106-C107</f>
        <v>0</v>
      </c>
      <c r="D105" s="477">
        <f>+D106-D107</f>
        <v>20491</v>
      </c>
      <c r="E105" s="477">
        <f>+E106-E107</f>
        <v>-1996</v>
      </c>
      <c r="F105" s="478">
        <f>+F106-F107</f>
        <v>-97025</v>
      </c>
    </row>
    <row r="106" spans="1:6" ht="22.5">
      <c r="A106" s="146" t="s">
        <v>267</v>
      </c>
      <c r="B106" s="18" t="s">
        <v>381</v>
      </c>
      <c r="C106" s="467">
        <f>+C47</f>
        <v>0</v>
      </c>
      <c r="D106" s="467">
        <f>+D47</f>
        <v>51251</v>
      </c>
      <c r="E106" s="467">
        <f>+E47</f>
        <v>28764</v>
      </c>
      <c r="F106" s="468">
        <f>+F47</f>
        <v>63534</v>
      </c>
    </row>
    <row r="107" spans="1:6" ht="12" customHeight="1" thickBot="1">
      <c r="A107" s="145" t="s">
        <v>268</v>
      </c>
      <c r="B107" s="45" t="s">
        <v>382</v>
      </c>
      <c r="C107" s="469">
        <f>+C89</f>
        <v>0</v>
      </c>
      <c r="D107" s="469">
        <f>+D89</f>
        <v>30760</v>
      </c>
      <c r="E107" s="469">
        <f>+E89</f>
        <v>30760</v>
      </c>
      <c r="F107" s="470">
        <f>+F89</f>
        <v>160559</v>
      </c>
    </row>
    <row r="109" ht="15.75">
      <c r="B109" s="164"/>
    </row>
  </sheetData>
  <sheetProtection sheet="1"/>
  <mergeCells count="21">
    <mergeCell ref="A104:B104"/>
    <mergeCell ref="B60:B61"/>
    <mergeCell ref="C60:C61"/>
    <mergeCell ref="A97:E97"/>
    <mergeCell ref="A60:A61"/>
    <mergeCell ref="D60:F60"/>
    <mergeCell ref="A99:F99"/>
    <mergeCell ref="D3:F3"/>
    <mergeCell ref="A103:F103"/>
    <mergeCell ref="A59:B59"/>
    <mergeCell ref="A55:F55"/>
    <mergeCell ref="A2:B2"/>
    <mergeCell ref="A100:B100"/>
    <mergeCell ref="E100:F100"/>
    <mergeCell ref="E104:F104"/>
    <mergeCell ref="E2:F2"/>
    <mergeCell ref="E59:F59"/>
    <mergeCell ref="A58:F58"/>
    <mergeCell ref="A3:A4"/>
    <mergeCell ref="B3:B4"/>
    <mergeCell ref="C3:C4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Községi Önkormányzat Dunaegyháza
2012. ÉVI ZÁRSZÁMADÁSÁNAK PÉNZÜGYI MÉRLEGE
&amp;R&amp;"Times New Roman CE,Félkövér dőlt"
&amp;11 1. melléklet az 5/2013.    (V. 07.) önkormányzati rendelethez</oddHeader>
  </headerFooter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/>
  <dimension ref="A1:I19"/>
  <sheetViews>
    <sheetView workbookViewId="0" topLeftCell="A1">
      <selection activeCell="F19" sqref="F19"/>
    </sheetView>
  </sheetViews>
  <sheetFormatPr defaultColWidth="9.00390625" defaultRowHeight="12.75"/>
  <cols>
    <col min="1" max="1" width="5.50390625" style="244" customWidth="1"/>
    <col min="2" max="2" width="39.375" style="244" customWidth="1"/>
    <col min="3" max="8" width="13.875" style="244" customWidth="1"/>
    <col min="9" max="9" width="15.125" style="244" customWidth="1"/>
    <col min="10" max="16384" width="9.375" style="244" customWidth="1"/>
  </cols>
  <sheetData>
    <row r="1" spans="1:9" ht="34.5" customHeight="1">
      <c r="A1" s="617" t="s">
        <v>952</v>
      </c>
      <c r="B1" s="618"/>
      <c r="C1" s="618"/>
      <c r="D1" s="618"/>
      <c r="E1" s="618"/>
      <c r="F1" s="618"/>
      <c r="G1" s="618"/>
      <c r="H1" s="618"/>
      <c r="I1" s="618"/>
    </row>
    <row r="2" spans="8:9" ht="14.25" thickBot="1">
      <c r="H2" s="619" t="s">
        <v>489</v>
      </c>
      <c r="I2" s="619"/>
    </row>
    <row r="3" spans="1:9" ht="13.5" thickBot="1">
      <c r="A3" s="627" t="s">
        <v>128</v>
      </c>
      <c r="B3" s="629" t="s">
        <v>506</v>
      </c>
      <c r="C3" s="631" t="s">
        <v>652</v>
      </c>
      <c r="D3" s="635" t="s">
        <v>653</v>
      </c>
      <c r="E3" s="636"/>
      <c r="F3" s="636"/>
      <c r="G3" s="636"/>
      <c r="H3" s="636"/>
      <c r="I3" s="633" t="s">
        <v>516</v>
      </c>
    </row>
    <row r="4" spans="1:9" s="247" customFormat="1" ht="42" customHeight="1" thickBot="1">
      <c r="A4" s="628"/>
      <c r="B4" s="630"/>
      <c r="C4" s="632"/>
      <c r="D4" s="245" t="s">
        <v>513</v>
      </c>
      <c r="E4" s="245" t="s">
        <v>507</v>
      </c>
      <c r="F4" s="245" t="s">
        <v>508</v>
      </c>
      <c r="G4" s="246" t="s">
        <v>514</v>
      </c>
      <c r="H4" s="246" t="s">
        <v>515</v>
      </c>
      <c r="I4" s="634"/>
    </row>
    <row r="5" spans="1:9" s="247" customFormat="1" ht="12" customHeight="1" thickBot="1">
      <c r="A5" s="9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 t="s">
        <v>521</v>
      </c>
      <c r="I5" s="100" t="s">
        <v>522</v>
      </c>
    </row>
    <row r="6" spans="1:9" s="247" customFormat="1" ht="18" customHeight="1">
      <c r="A6" s="624" t="s">
        <v>509</v>
      </c>
      <c r="B6" s="625"/>
      <c r="C6" s="625"/>
      <c r="D6" s="625"/>
      <c r="E6" s="625"/>
      <c r="F6" s="625"/>
      <c r="G6" s="625"/>
      <c r="H6" s="625"/>
      <c r="I6" s="626"/>
    </row>
    <row r="7" spans="1:9" ht="15.75" customHeight="1">
      <c r="A7" s="248" t="s">
        <v>130</v>
      </c>
      <c r="B7" s="249" t="s">
        <v>511</v>
      </c>
      <c r="C7" s="250"/>
      <c r="D7" s="251"/>
      <c r="E7" s="251"/>
      <c r="F7" s="251"/>
      <c r="G7" s="252"/>
      <c r="H7" s="413">
        <f aca="true" t="shared" si="0" ref="H7:H13">SUM(D7:G7)</f>
        <v>0</v>
      </c>
      <c r="I7" s="411">
        <f aca="true" t="shared" si="1" ref="I7:I13">C7+H7</f>
        <v>0</v>
      </c>
    </row>
    <row r="8" spans="1:9" ht="22.5">
      <c r="A8" s="248" t="s">
        <v>131</v>
      </c>
      <c r="B8" s="249" t="s">
        <v>502</v>
      </c>
      <c r="C8" s="250"/>
      <c r="D8" s="251"/>
      <c r="E8" s="251"/>
      <c r="F8" s="251"/>
      <c r="G8" s="252"/>
      <c r="H8" s="413">
        <f t="shared" si="0"/>
        <v>0</v>
      </c>
      <c r="I8" s="411">
        <f t="shared" si="1"/>
        <v>0</v>
      </c>
    </row>
    <row r="9" spans="1:9" ht="22.5">
      <c r="A9" s="248" t="s">
        <v>132</v>
      </c>
      <c r="B9" s="249" t="s">
        <v>503</v>
      </c>
      <c r="C9" s="250"/>
      <c r="D9" s="251"/>
      <c r="E9" s="251"/>
      <c r="F9" s="251"/>
      <c r="G9" s="252"/>
      <c r="H9" s="413">
        <f t="shared" si="0"/>
        <v>0</v>
      </c>
      <c r="I9" s="411">
        <f t="shared" si="1"/>
        <v>0</v>
      </c>
    </row>
    <row r="10" spans="1:9" ht="15.75" customHeight="1">
      <c r="A10" s="248" t="s">
        <v>133</v>
      </c>
      <c r="B10" s="249" t="s">
        <v>504</v>
      </c>
      <c r="C10" s="250"/>
      <c r="D10" s="251"/>
      <c r="E10" s="251"/>
      <c r="F10" s="251"/>
      <c r="G10" s="252"/>
      <c r="H10" s="413">
        <f t="shared" si="0"/>
        <v>0</v>
      </c>
      <c r="I10" s="411">
        <f t="shared" si="1"/>
        <v>0</v>
      </c>
    </row>
    <row r="11" spans="1:9" ht="22.5">
      <c r="A11" s="248" t="s">
        <v>134</v>
      </c>
      <c r="B11" s="249" t="s">
        <v>505</v>
      </c>
      <c r="C11" s="250"/>
      <c r="D11" s="251"/>
      <c r="E11" s="251"/>
      <c r="F11" s="251"/>
      <c r="G11" s="252"/>
      <c r="H11" s="413">
        <f t="shared" si="0"/>
        <v>0</v>
      </c>
      <c r="I11" s="411">
        <f t="shared" si="1"/>
        <v>0</v>
      </c>
    </row>
    <row r="12" spans="1:9" ht="15.75" customHeight="1">
      <c r="A12" s="253" t="s">
        <v>135</v>
      </c>
      <c r="B12" s="254" t="s">
        <v>510</v>
      </c>
      <c r="C12" s="255">
        <v>402</v>
      </c>
      <c r="D12" s="256"/>
      <c r="E12" s="256"/>
      <c r="F12" s="256"/>
      <c r="G12" s="257"/>
      <c r="H12" s="413">
        <f t="shared" si="0"/>
        <v>0</v>
      </c>
      <c r="I12" s="411">
        <f t="shared" si="1"/>
        <v>402</v>
      </c>
    </row>
    <row r="13" spans="1:9" ht="15.75" customHeight="1" thickBot="1">
      <c r="A13" s="258" t="s">
        <v>136</v>
      </c>
      <c r="B13" s="259" t="s">
        <v>512</v>
      </c>
      <c r="C13" s="260">
        <v>1487</v>
      </c>
      <c r="D13" s="261"/>
      <c r="E13" s="261"/>
      <c r="F13" s="261"/>
      <c r="G13" s="262"/>
      <c r="H13" s="413">
        <f t="shared" si="0"/>
        <v>0</v>
      </c>
      <c r="I13" s="411">
        <f t="shared" si="1"/>
        <v>1487</v>
      </c>
    </row>
    <row r="14" spans="1:9" s="266" customFormat="1" ht="18" customHeight="1" thickBot="1">
      <c r="A14" s="622" t="s">
        <v>517</v>
      </c>
      <c r="B14" s="623"/>
      <c r="C14" s="263">
        <f aca="true" t="shared" si="2" ref="C14:I14">SUM(C7:C13)</f>
        <v>1889</v>
      </c>
      <c r="D14" s="263">
        <f>SUM(D7:D13)</f>
        <v>0</v>
      </c>
      <c r="E14" s="263">
        <f t="shared" si="2"/>
        <v>0</v>
      </c>
      <c r="F14" s="263">
        <f t="shared" si="2"/>
        <v>0</v>
      </c>
      <c r="G14" s="264">
        <f t="shared" si="2"/>
        <v>0</v>
      </c>
      <c r="H14" s="264">
        <f t="shared" si="2"/>
        <v>0</v>
      </c>
      <c r="I14" s="265">
        <f t="shared" si="2"/>
        <v>1889</v>
      </c>
    </row>
    <row r="15" spans="1:9" s="267" customFormat="1" ht="18" customHeight="1">
      <c r="A15" s="620" t="s">
        <v>520</v>
      </c>
      <c r="B15" s="621"/>
      <c r="C15" s="621"/>
      <c r="D15" s="621"/>
      <c r="E15" s="621"/>
      <c r="F15" s="621"/>
      <c r="G15" s="621"/>
      <c r="H15" s="621"/>
      <c r="I15" s="591"/>
    </row>
    <row r="16" spans="1:9" s="267" customFormat="1" ht="12.75">
      <c r="A16" s="248" t="s">
        <v>130</v>
      </c>
      <c r="B16" s="249" t="s">
        <v>519</v>
      </c>
      <c r="C16" s="250"/>
      <c r="D16" s="251"/>
      <c r="E16" s="251"/>
      <c r="F16" s="251"/>
      <c r="G16" s="252"/>
      <c r="H16" s="413">
        <f>SUM(D16:G16)</f>
        <v>0</v>
      </c>
      <c r="I16" s="411">
        <f>C16+H16</f>
        <v>0</v>
      </c>
    </row>
    <row r="17" spans="1:9" ht="13.5" thickBot="1">
      <c r="A17" s="258" t="s">
        <v>131</v>
      </c>
      <c r="B17" s="259" t="s">
        <v>512</v>
      </c>
      <c r="C17" s="260"/>
      <c r="D17" s="261"/>
      <c r="E17" s="261"/>
      <c r="F17" s="261"/>
      <c r="G17" s="262"/>
      <c r="H17" s="413">
        <f>SUM(D17:G17)</f>
        <v>0</v>
      </c>
      <c r="I17" s="412">
        <f>C17+H17</f>
        <v>0</v>
      </c>
    </row>
    <row r="18" spans="1:9" ht="15.75" customHeight="1" thickBot="1">
      <c r="A18" s="622" t="s">
        <v>518</v>
      </c>
      <c r="B18" s="623"/>
      <c r="C18" s="263">
        <f aca="true" t="shared" si="3" ref="C18:I18">SUM(C16:C17)</f>
        <v>0</v>
      </c>
      <c r="D18" s="263">
        <f t="shared" si="3"/>
        <v>0</v>
      </c>
      <c r="E18" s="263">
        <f t="shared" si="3"/>
        <v>0</v>
      </c>
      <c r="F18" s="263">
        <f t="shared" si="3"/>
        <v>0</v>
      </c>
      <c r="G18" s="264">
        <f t="shared" si="3"/>
        <v>0</v>
      </c>
      <c r="H18" s="264">
        <f t="shared" si="3"/>
        <v>0</v>
      </c>
      <c r="I18" s="265">
        <f t="shared" si="3"/>
        <v>0</v>
      </c>
    </row>
    <row r="19" spans="1:9" ht="18" customHeight="1" thickBot="1">
      <c r="A19" s="637" t="s">
        <v>942</v>
      </c>
      <c r="B19" s="638"/>
      <c r="C19" s="268">
        <f aca="true" t="shared" si="4" ref="C19:I19">C14+C18</f>
        <v>1889</v>
      </c>
      <c r="D19" s="268">
        <f t="shared" si="4"/>
        <v>0</v>
      </c>
      <c r="E19" s="268">
        <f t="shared" si="4"/>
        <v>0</v>
      </c>
      <c r="F19" s="268">
        <f t="shared" si="4"/>
        <v>0</v>
      </c>
      <c r="G19" s="268">
        <f t="shared" si="4"/>
        <v>0</v>
      </c>
      <c r="H19" s="268">
        <f t="shared" si="4"/>
        <v>0</v>
      </c>
      <c r="I19" s="265">
        <f t="shared" si="4"/>
        <v>1889</v>
      </c>
    </row>
  </sheetData>
  <sheetProtection/>
  <mergeCells count="12"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9.sz.  melléklet az 5/2013. (V. 07.)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6"/>
  <dimension ref="A1:M33"/>
  <sheetViews>
    <sheetView zoomScaleSheetLayoutView="100" workbookViewId="0" topLeftCell="A1">
      <selection activeCell="B2" sqref="B2"/>
    </sheetView>
  </sheetViews>
  <sheetFormatPr defaultColWidth="9.00390625" defaultRowHeight="12.75"/>
  <cols>
    <col min="1" max="1" width="28.875" style="174" customWidth="1"/>
    <col min="2" max="13" width="10.875" style="174" customWidth="1"/>
    <col min="14" max="16384" width="9.375" style="174" customWidth="1"/>
  </cols>
  <sheetData>
    <row r="1" spans="1:13" ht="15.75" customHeight="1">
      <c r="A1" s="656" t="s">
        <v>816</v>
      </c>
      <c r="B1" s="656"/>
      <c r="C1" s="656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2:13" s="243" customFormat="1" ht="15.75" thickBot="1">
      <c r="L2" s="655" t="s">
        <v>194</v>
      </c>
      <c r="M2" s="655"/>
    </row>
    <row r="3" spans="1:13" s="243" customFormat="1" ht="17.25" customHeight="1" thickBot="1">
      <c r="A3" s="647" t="s">
        <v>322</v>
      </c>
      <c r="B3" s="659" t="s">
        <v>338</v>
      </c>
      <c r="C3" s="659"/>
      <c r="D3" s="659"/>
      <c r="E3" s="659"/>
      <c r="F3" s="659"/>
      <c r="G3" s="659"/>
      <c r="H3" s="659"/>
      <c r="I3" s="659"/>
      <c r="J3" s="610" t="s">
        <v>348</v>
      </c>
      <c r="K3" s="610"/>
      <c r="L3" s="610"/>
      <c r="M3" s="610"/>
    </row>
    <row r="4" spans="1:13" s="220" customFormat="1" ht="18" customHeight="1" thickBot="1">
      <c r="A4" s="648"/>
      <c r="B4" s="650" t="s">
        <v>429</v>
      </c>
      <c r="C4" s="651" t="s">
        <v>430</v>
      </c>
      <c r="D4" s="646" t="s">
        <v>327</v>
      </c>
      <c r="E4" s="646"/>
      <c r="F4" s="646"/>
      <c r="G4" s="646"/>
      <c r="H4" s="646"/>
      <c r="I4" s="646"/>
      <c r="J4" s="643"/>
      <c r="K4" s="643"/>
      <c r="L4" s="643"/>
      <c r="M4" s="643"/>
    </row>
    <row r="5" spans="1:13" s="220" customFormat="1" ht="18" customHeight="1" thickBot="1">
      <c r="A5" s="648"/>
      <c r="B5" s="650"/>
      <c r="C5" s="651"/>
      <c r="D5" s="271" t="s">
        <v>429</v>
      </c>
      <c r="E5" s="271" t="s">
        <v>430</v>
      </c>
      <c r="F5" s="271" t="s">
        <v>429</v>
      </c>
      <c r="G5" s="271" t="s">
        <v>430</v>
      </c>
      <c r="H5" s="271" t="s">
        <v>429</v>
      </c>
      <c r="I5" s="271" t="s">
        <v>430</v>
      </c>
      <c r="J5" s="643"/>
      <c r="K5" s="643"/>
      <c r="L5" s="643"/>
      <c r="M5" s="643"/>
    </row>
    <row r="6" spans="1:13" s="224" customFormat="1" ht="42.75" customHeight="1" thickBot="1">
      <c r="A6" s="649"/>
      <c r="B6" s="651" t="s">
        <v>334</v>
      </c>
      <c r="C6" s="651"/>
      <c r="D6" s="651" t="s">
        <v>953</v>
      </c>
      <c r="E6" s="651"/>
      <c r="F6" s="651" t="s">
        <v>479</v>
      </c>
      <c r="G6" s="651"/>
      <c r="H6" s="650" t="s">
        <v>954</v>
      </c>
      <c r="I6" s="650"/>
      <c r="J6" s="270" t="s">
        <v>953</v>
      </c>
      <c r="K6" s="271" t="s">
        <v>479</v>
      </c>
      <c r="L6" s="270" t="s">
        <v>166</v>
      </c>
      <c r="M6" s="271" t="s">
        <v>956</v>
      </c>
    </row>
    <row r="7" spans="1:13" s="224" customFormat="1" ht="13.5" customHeight="1" thickBot="1">
      <c r="A7" s="272">
        <v>1</v>
      </c>
      <c r="B7" s="270">
        <v>2</v>
      </c>
      <c r="C7" s="270">
        <v>3</v>
      </c>
      <c r="D7" s="273">
        <v>4</v>
      </c>
      <c r="E7" s="271">
        <v>5</v>
      </c>
      <c r="F7" s="271">
        <v>6</v>
      </c>
      <c r="G7" s="271">
        <v>7</v>
      </c>
      <c r="H7" s="270">
        <v>8</v>
      </c>
      <c r="I7" s="273">
        <v>9</v>
      </c>
      <c r="J7" s="273">
        <v>10</v>
      </c>
      <c r="K7" s="273">
        <v>11</v>
      </c>
      <c r="L7" s="273" t="s">
        <v>336</v>
      </c>
      <c r="M7" s="274" t="s">
        <v>335</v>
      </c>
    </row>
    <row r="8" spans="1:13" ht="12.75" customHeight="1">
      <c r="A8" s="275" t="s">
        <v>323</v>
      </c>
      <c r="B8" s="276">
        <v>4072</v>
      </c>
      <c r="C8" s="123">
        <v>4072</v>
      </c>
      <c r="D8" s="123"/>
      <c r="E8" s="122"/>
      <c r="F8" s="123">
        <v>4072</v>
      </c>
      <c r="G8" s="123">
        <v>4072</v>
      </c>
      <c r="H8" s="124"/>
      <c r="I8" s="124"/>
      <c r="J8" s="124"/>
      <c r="K8" s="124">
        <v>1946</v>
      </c>
      <c r="L8" s="415">
        <f>J8+K8</f>
        <v>1946</v>
      </c>
      <c r="M8" s="277">
        <f>IF((C8&lt;&gt;0),ROUND((L8/C8)*100,1),"")</f>
        <v>47.8</v>
      </c>
    </row>
    <row r="9" spans="1:13" ht="12.75" customHeight="1">
      <c r="A9" s="278" t="s">
        <v>480</v>
      </c>
      <c r="B9" s="279"/>
      <c r="C9" s="136"/>
      <c r="D9" s="136"/>
      <c r="E9" s="136"/>
      <c r="F9" s="136"/>
      <c r="G9" s="136"/>
      <c r="H9" s="136"/>
      <c r="I9" s="136"/>
      <c r="J9" s="136"/>
      <c r="K9" s="136"/>
      <c r="L9" s="416">
        <f aca="true" t="shared" si="0" ref="L9:L14">J9+K9</f>
        <v>0</v>
      </c>
      <c r="M9" s="280">
        <f aca="true" t="shared" si="1" ref="M9:M15">IF((C9&lt;&gt;0),ROUND((L9/C9)*100,1),"")</f>
      </c>
    </row>
    <row r="10" spans="1:13" ht="12.75" customHeight="1">
      <c r="A10" s="281" t="s">
        <v>324</v>
      </c>
      <c r="B10" s="282">
        <v>15081</v>
      </c>
      <c r="C10" s="120">
        <v>15081</v>
      </c>
      <c r="D10" s="120"/>
      <c r="E10" s="120"/>
      <c r="F10" s="120">
        <v>15081</v>
      </c>
      <c r="G10" s="120">
        <v>15081</v>
      </c>
      <c r="H10" s="120"/>
      <c r="I10" s="120"/>
      <c r="J10" s="120"/>
      <c r="K10" s="120">
        <v>7207</v>
      </c>
      <c r="L10" s="416">
        <f t="shared" si="0"/>
        <v>7207</v>
      </c>
      <c r="M10" s="283">
        <f t="shared" si="1"/>
        <v>47.8</v>
      </c>
    </row>
    <row r="11" spans="1:13" ht="12.75" customHeight="1">
      <c r="A11" s="281" t="s">
        <v>284</v>
      </c>
      <c r="B11" s="282"/>
      <c r="C11" s="120"/>
      <c r="D11" s="120"/>
      <c r="E11" s="120"/>
      <c r="F11" s="120"/>
      <c r="G11" s="120"/>
      <c r="H11" s="120"/>
      <c r="I11" s="120"/>
      <c r="J11" s="120"/>
      <c r="K11" s="120"/>
      <c r="L11" s="416">
        <f t="shared" si="0"/>
        <v>0</v>
      </c>
      <c r="M11" s="283">
        <f t="shared" si="1"/>
      </c>
    </row>
    <row r="12" spans="1:13" ht="12.75" customHeight="1">
      <c r="A12" s="281" t="s">
        <v>325</v>
      </c>
      <c r="B12" s="282"/>
      <c r="C12" s="120"/>
      <c r="D12" s="120"/>
      <c r="E12" s="120"/>
      <c r="F12" s="120"/>
      <c r="G12" s="120"/>
      <c r="H12" s="120"/>
      <c r="I12" s="120"/>
      <c r="J12" s="120"/>
      <c r="K12" s="120"/>
      <c r="L12" s="416">
        <f t="shared" si="0"/>
        <v>0</v>
      </c>
      <c r="M12" s="283">
        <f t="shared" si="1"/>
      </c>
    </row>
    <row r="13" spans="1:13" ht="12.75" customHeight="1">
      <c r="A13" s="281" t="s">
        <v>326</v>
      </c>
      <c r="B13" s="282"/>
      <c r="C13" s="120"/>
      <c r="D13" s="120"/>
      <c r="E13" s="120"/>
      <c r="F13" s="120"/>
      <c r="G13" s="120"/>
      <c r="H13" s="125"/>
      <c r="I13" s="125"/>
      <c r="J13" s="125"/>
      <c r="K13" s="125"/>
      <c r="L13" s="416">
        <f t="shared" si="0"/>
        <v>0</v>
      </c>
      <c r="M13" s="284">
        <f t="shared" si="1"/>
      </c>
    </row>
    <row r="14" spans="1:13" ht="12.75" customHeight="1" thickBot="1">
      <c r="A14" s="285"/>
      <c r="B14" s="286"/>
      <c r="C14" s="121"/>
      <c r="D14" s="121"/>
      <c r="E14" s="121"/>
      <c r="F14" s="121"/>
      <c r="G14" s="121"/>
      <c r="H14" s="121"/>
      <c r="I14" s="121"/>
      <c r="J14" s="121"/>
      <c r="K14" s="121"/>
      <c r="L14" s="417">
        <f t="shared" si="0"/>
        <v>0</v>
      </c>
      <c r="M14" s="287">
        <f t="shared" si="1"/>
      </c>
    </row>
    <row r="15" spans="1:13" ht="12.75" customHeight="1" thickBot="1">
      <c r="A15" s="288" t="s">
        <v>328</v>
      </c>
      <c r="B15" s="289">
        <f>B8+SUM(B10:B14)</f>
        <v>19153</v>
      </c>
      <c r="C15" s="289">
        <f aca="true" t="shared" si="2" ref="C15:K15">C8+SUM(C10:C14)</f>
        <v>19153</v>
      </c>
      <c r="D15" s="289">
        <f t="shared" si="2"/>
        <v>0</v>
      </c>
      <c r="E15" s="289">
        <f t="shared" si="2"/>
        <v>0</v>
      </c>
      <c r="F15" s="289">
        <f t="shared" si="2"/>
        <v>19153</v>
      </c>
      <c r="G15" s="289">
        <f t="shared" si="2"/>
        <v>19153</v>
      </c>
      <c r="H15" s="289">
        <f t="shared" si="2"/>
        <v>0</v>
      </c>
      <c r="I15" s="289">
        <f t="shared" si="2"/>
        <v>0</v>
      </c>
      <c r="J15" s="289">
        <f t="shared" si="2"/>
        <v>0</v>
      </c>
      <c r="K15" s="289">
        <f t="shared" si="2"/>
        <v>9153</v>
      </c>
      <c r="L15" s="289">
        <f>J15+K15</f>
        <v>9153</v>
      </c>
      <c r="M15" s="290">
        <f t="shared" si="1"/>
        <v>47.8</v>
      </c>
    </row>
    <row r="16" spans="1:13" ht="9.75" customHeight="1">
      <c r="A16" s="114"/>
      <c r="B16" s="118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3.5" customHeight="1" thickBot="1">
      <c r="A17" s="116" t="s">
        <v>333</v>
      </c>
      <c r="B17" s="11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291" t="s">
        <v>329</v>
      </c>
      <c r="B18" s="276"/>
      <c r="C18" s="123"/>
      <c r="D18" s="123"/>
      <c r="E18" s="122"/>
      <c r="F18" s="123"/>
      <c r="G18" s="123"/>
      <c r="H18" s="425"/>
      <c r="I18" s="425"/>
      <c r="J18" s="425"/>
      <c r="K18" s="425"/>
      <c r="L18" s="414">
        <f>J18+K18</f>
        <v>0</v>
      </c>
      <c r="M18" s="292">
        <f>IF((C18&lt;&gt;0),ROUND((L18/C18)*100,1),"")</f>
      </c>
    </row>
    <row r="19" spans="1:13" ht="12.75" customHeight="1">
      <c r="A19" s="293" t="s">
        <v>330</v>
      </c>
      <c r="B19" s="279"/>
      <c r="C19" s="120"/>
      <c r="D19" s="120"/>
      <c r="E19" s="120"/>
      <c r="F19" s="120"/>
      <c r="G19" s="120"/>
      <c r="H19" s="426"/>
      <c r="I19" s="426"/>
      <c r="J19" s="426"/>
      <c r="K19" s="426"/>
      <c r="L19" s="418">
        <f aca="true" t="shared" si="3" ref="L19:L24">J19+K19</f>
        <v>0</v>
      </c>
      <c r="M19" s="294">
        <f aca="true" t="shared" si="4" ref="M19:M25">IF((C19&lt;&gt;0),ROUND((L19/C19)*100,1),"")</f>
      </c>
    </row>
    <row r="20" spans="1:13" ht="12.75" customHeight="1">
      <c r="A20" s="293" t="s">
        <v>331</v>
      </c>
      <c r="B20" s="282">
        <v>19153</v>
      </c>
      <c r="C20" s="120">
        <v>19153</v>
      </c>
      <c r="D20" s="120"/>
      <c r="E20" s="120"/>
      <c r="F20" s="120">
        <v>19153</v>
      </c>
      <c r="G20" s="120">
        <v>19153</v>
      </c>
      <c r="H20" s="426"/>
      <c r="I20" s="426"/>
      <c r="J20" s="426"/>
      <c r="K20" s="426">
        <v>9153</v>
      </c>
      <c r="L20" s="418">
        <f t="shared" si="3"/>
        <v>9153</v>
      </c>
      <c r="M20" s="294">
        <f t="shared" si="4"/>
        <v>47.8</v>
      </c>
    </row>
    <row r="21" spans="1:13" ht="12.75" customHeight="1">
      <c r="A21" s="293" t="s">
        <v>332</v>
      </c>
      <c r="B21" s="282"/>
      <c r="C21" s="120"/>
      <c r="D21" s="120"/>
      <c r="E21" s="120"/>
      <c r="F21" s="120"/>
      <c r="G21" s="120"/>
      <c r="H21" s="426"/>
      <c r="I21" s="426"/>
      <c r="J21" s="426"/>
      <c r="K21" s="426"/>
      <c r="L21" s="418">
        <f t="shared" si="3"/>
        <v>0</v>
      </c>
      <c r="M21" s="294">
        <f t="shared" si="4"/>
      </c>
    </row>
    <row r="22" spans="1:13" ht="12.75" customHeight="1">
      <c r="A22" s="295"/>
      <c r="B22" s="282"/>
      <c r="C22" s="120"/>
      <c r="D22" s="120"/>
      <c r="E22" s="120"/>
      <c r="F22" s="120"/>
      <c r="G22" s="120"/>
      <c r="H22" s="426"/>
      <c r="I22" s="426"/>
      <c r="J22" s="426"/>
      <c r="K22" s="426"/>
      <c r="L22" s="418">
        <f t="shared" si="3"/>
        <v>0</v>
      </c>
      <c r="M22" s="294">
        <f t="shared" si="4"/>
      </c>
    </row>
    <row r="23" spans="1:13" ht="12.75" customHeight="1">
      <c r="A23" s="295"/>
      <c r="B23" s="282"/>
      <c r="C23" s="120"/>
      <c r="D23" s="120"/>
      <c r="E23" s="120"/>
      <c r="F23" s="120"/>
      <c r="G23" s="120"/>
      <c r="H23" s="426"/>
      <c r="I23" s="426"/>
      <c r="J23" s="426"/>
      <c r="K23" s="426"/>
      <c r="L23" s="418">
        <f t="shared" si="3"/>
        <v>0</v>
      </c>
      <c r="M23" s="296">
        <f t="shared" si="4"/>
      </c>
    </row>
    <row r="24" spans="1:13" ht="12.75" customHeight="1" thickBot="1">
      <c r="A24" s="297"/>
      <c r="B24" s="286"/>
      <c r="C24" s="121"/>
      <c r="D24" s="121"/>
      <c r="E24" s="121"/>
      <c r="F24" s="121"/>
      <c r="G24" s="121"/>
      <c r="H24" s="424"/>
      <c r="I24" s="424"/>
      <c r="J24" s="424"/>
      <c r="K24" s="424"/>
      <c r="L24" s="419">
        <f t="shared" si="3"/>
        <v>0</v>
      </c>
      <c r="M24" s="298">
        <f t="shared" si="4"/>
      </c>
    </row>
    <row r="25" spans="1:13" ht="13.5" customHeight="1" thickBot="1">
      <c r="A25" s="299" t="s">
        <v>285</v>
      </c>
      <c r="B25" s="289">
        <f>SUM(B18:B24)</f>
        <v>19153</v>
      </c>
      <c r="C25" s="289">
        <f aca="true" t="shared" si="5" ref="C25:K25">SUM(C18:C24)</f>
        <v>19153</v>
      </c>
      <c r="D25" s="289">
        <f t="shared" si="5"/>
        <v>0</v>
      </c>
      <c r="E25" s="289">
        <f t="shared" si="5"/>
        <v>0</v>
      </c>
      <c r="F25" s="289">
        <f t="shared" si="5"/>
        <v>19153</v>
      </c>
      <c r="G25" s="289">
        <f t="shared" si="5"/>
        <v>19153</v>
      </c>
      <c r="H25" s="289">
        <f t="shared" si="5"/>
        <v>0</v>
      </c>
      <c r="I25" s="289">
        <f t="shared" si="5"/>
        <v>0</v>
      </c>
      <c r="J25" s="289">
        <f t="shared" si="5"/>
        <v>0</v>
      </c>
      <c r="K25" s="289">
        <f t="shared" si="5"/>
        <v>9153</v>
      </c>
      <c r="L25" s="289">
        <f>J25+K25</f>
        <v>9153</v>
      </c>
      <c r="M25" s="300">
        <f t="shared" si="4"/>
        <v>47.8</v>
      </c>
    </row>
    <row r="26" spans="1:13" ht="10.5" customHeight="1">
      <c r="A26" s="658" t="s">
        <v>458</v>
      </c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</row>
    <row r="27" spans="1:13" ht="6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3" ht="15" customHeight="1">
      <c r="A28" s="652" t="s">
        <v>955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</row>
    <row r="29" spans="12:13" ht="12" customHeight="1" thickBot="1">
      <c r="L29" s="655" t="s">
        <v>194</v>
      </c>
      <c r="M29" s="655"/>
    </row>
    <row r="30" spans="1:13" ht="13.5" thickBot="1">
      <c r="A30" s="644" t="s">
        <v>337</v>
      </c>
      <c r="B30" s="645"/>
      <c r="C30" s="645"/>
      <c r="D30" s="645"/>
      <c r="E30" s="645"/>
      <c r="F30" s="645"/>
      <c r="G30" s="645"/>
      <c r="H30" s="645"/>
      <c r="I30" s="645"/>
      <c r="J30" s="645"/>
      <c r="K30" s="302" t="s">
        <v>429</v>
      </c>
      <c r="L30" s="302" t="s">
        <v>430</v>
      </c>
      <c r="M30" s="302" t="s">
        <v>348</v>
      </c>
    </row>
    <row r="31" spans="1:13" ht="12.75">
      <c r="A31" s="639"/>
      <c r="B31" s="640"/>
      <c r="C31" s="640"/>
      <c r="D31" s="640"/>
      <c r="E31" s="640"/>
      <c r="F31" s="640"/>
      <c r="G31" s="640"/>
      <c r="H31" s="640"/>
      <c r="I31" s="640"/>
      <c r="J31" s="640"/>
      <c r="K31" s="421"/>
      <c r="L31" s="422"/>
      <c r="M31" s="422"/>
    </row>
    <row r="32" spans="1:13" ht="13.5" thickBot="1">
      <c r="A32" s="641"/>
      <c r="B32" s="642"/>
      <c r="C32" s="642"/>
      <c r="D32" s="642"/>
      <c r="E32" s="642"/>
      <c r="F32" s="642"/>
      <c r="G32" s="642"/>
      <c r="H32" s="642"/>
      <c r="I32" s="642"/>
      <c r="J32" s="642"/>
      <c r="K32" s="423"/>
      <c r="L32" s="424"/>
      <c r="M32" s="424"/>
    </row>
    <row r="33" spans="1:13" ht="13.5" thickBot="1">
      <c r="A33" s="653" t="s">
        <v>167</v>
      </c>
      <c r="B33" s="654"/>
      <c r="C33" s="654"/>
      <c r="D33" s="654"/>
      <c r="E33" s="654"/>
      <c r="F33" s="654"/>
      <c r="G33" s="654"/>
      <c r="H33" s="654"/>
      <c r="I33" s="654"/>
      <c r="J33" s="654"/>
      <c r="K33" s="420">
        <f>SUM(K31:K32)</f>
        <v>0</v>
      </c>
      <c r="L33" s="420">
        <f>SUM(L31:L32)</f>
        <v>0</v>
      </c>
      <c r="M33" s="420">
        <f>SUM(M31:M32)</f>
        <v>0</v>
      </c>
    </row>
  </sheetData>
  <sheetProtection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10. melléklet az 5/2013. (V. 07.)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9"/>
  <dimension ref="A1:F52"/>
  <sheetViews>
    <sheetView workbookViewId="0" topLeftCell="A1">
      <selection activeCell="H4" sqref="H4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660" t="s">
        <v>4</v>
      </c>
      <c r="D1" s="660"/>
      <c r="E1" s="660"/>
      <c r="F1" s="660"/>
    </row>
    <row r="2" spans="1:6" s="303" customFormat="1" ht="15.75">
      <c r="A2" s="64" t="s">
        <v>168</v>
      </c>
      <c r="B2" s="65"/>
      <c r="C2" s="662" t="s">
        <v>169</v>
      </c>
      <c r="D2" s="663"/>
      <c r="E2" s="664"/>
      <c r="F2" s="66" t="s">
        <v>170</v>
      </c>
    </row>
    <row r="3" spans="1:6" s="303" customFormat="1" ht="16.5" thickBot="1">
      <c r="A3" s="67" t="s">
        <v>171</v>
      </c>
      <c r="B3" s="68"/>
      <c r="C3" s="665" t="s">
        <v>482</v>
      </c>
      <c r="D3" s="666"/>
      <c r="E3" s="667"/>
      <c r="F3" s="433" t="s">
        <v>193</v>
      </c>
    </row>
    <row r="4" spans="1:6" s="304" customFormat="1" ht="21" customHeight="1" thickBot="1">
      <c r="A4" s="69"/>
      <c r="B4" s="69"/>
      <c r="C4" s="69"/>
      <c r="D4" s="69"/>
      <c r="E4" s="69"/>
      <c r="F4" s="7" t="s">
        <v>172</v>
      </c>
    </row>
    <row r="5" spans="1:6" ht="36">
      <c r="A5" s="60" t="s">
        <v>173</v>
      </c>
      <c r="B5" s="61" t="s">
        <v>174</v>
      </c>
      <c r="C5" s="629" t="s">
        <v>175</v>
      </c>
      <c r="D5" s="94" t="s">
        <v>429</v>
      </c>
      <c r="E5" s="94" t="s">
        <v>430</v>
      </c>
      <c r="F5" s="633" t="s">
        <v>348</v>
      </c>
    </row>
    <row r="6" spans="1:6" ht="13.5" thickBot="1">
      <c r="A6" s="62" t="s">
        <v>176</v>
      </c>
      <c r="B6" s="63"/>
      <c r="C6" s="630"/>
      <c r="D6" s="668" t="s">
        <v>431</v>
      </c>
      <c r="E6" s="669"/>
      <c r="F6" s="634"/>
    </row>
    <row r="7" spans="1:6" s="212" customFormat="1" ht="12" customHeight="1" thickBot="1">
      <c r="A7" s="98">
        <v>1</v>
      </c>
      <c r="B7" s="88">
        <v>2</v>
      </c>
      <c r="C7" s="88">
        <v>3</v>
      </c>
      <c r="D7" s="99">
        <v>4</v>
      </c>
      <c r="E7" s="99">
        <v>5</v>
      </c>
      <c r="F7" s="100">
        <v>6</v>
      </c>
    </row>
    <row r="8" spans="1:6" s="307" customFormat="1" ht="15.75" customHeight="1" thickBot="1">
      <c r="A8" s="85"/>
      <c r="B8" s="86"/>
      <c r="C8" s="127" t="s">
        <v>177</v>
      </c>
      <c r="D8" s="83"/>
      <c r="E8" s="83"/>
      <c r="F8" s="87"/>
    </row>
    <row r="9" spans="1:6" s="306" customFormat="1" ht="12" customHeight="1" thickBot="1">
      <c r="A9" s="70">
        <v>1</v>
      </c>
      <c r="B9" s="71"/>
      <c r="C9" s="72" t="s">
        <v>178</v>
      </c>
      <c r="D9" s="526">
        <f>SUM(D10:D13)</f>
        <v>50</v>
      </c>
      <c r="E9" s="526">
        <f>SUM(E10:E13)</f>
        <v>0</v>
      </c>
      <c r="F9" s="526">
        <f>SUM(F10:F13)</f>
        <v>0</v>
      </c>
    </row>
    <row r="10" spans="1:6" ht="12" customHeight="1">
      <c r="A10" s="73"/>
      <c r="B10" s="519">
        <v>1</v>
      </c>
      <c r="C10" s="57" t="s">
        <v>501</v>
      </c>
      <c r="D10" s="527">
        <v>50</v>
      </c>
      <c r="E10" s="527">
        <v>0</v>
      </c>
      <c r="F10" s="527">
        <v>0</v>
      </c>
    </row>
    <row r="11" spans="1:6" ht="12" customHeight="1">
      <c r="A11" s="73"/>
      <c r="B11" s="519">
        <v>2</v>
      </c>
      <c r="C11" s="57" t="s">
        <v>296</v>
      </c>
      <c r="D11" s="527"/>
      <c r="E11" s="527"/>
      <c r="F11" s="527"/>
    </row>
    <row r="12" spans="1:6" ht="19.5" customHeight="1">
      <c r="A12" s="73"/>
      <c r="B12" s="519">
        <v>3</v>
      </c>
      <c r="C12" s="57" t="s">
        <v>297</v>
      </c>
      <c r="D12" s="527"/>
      <c r="E12" s="527"/>
      <c r="F12" s="527"/>
    </row>
    <row r="13" spans="1:6" ht="12" customHeight="1" thickBot="1">
      <c r="A13" s="73"/>
      <c r="B13" s="519">
        <v>4</v>
      </c>
      <c r="C13" s="57" t="s">
        <v>298</v>
      </c>
      <c r="D13" s="527"/>
      <c r="E13" s="527"/>
      <c r="F13" s="527"/>
    </row>
    <row r="14" spans="1:6" ht="12" customHeight="1" thickBot="1">
      <c r="A14" s="70">
        <v>2</v>
      </c>
      <c r="B14" s="82"/>
      <c r="C14" s="72" t="s">
        <v>182</v>
      </c>
      <c r="D14" s="528"/>
      <c r="E14" s="528"/>
      <c r="F14" s="528"/>
    </row>
    <row r="15" spans="1:6" s="306" customFormat="1" ht="12" customHeight="1" thickBot="1">
      <c r="A15" s="70">
        <v>3</v>
      </c>
      <c r="B15" s="71"/>
      <c r="C15" s="72" t="s">
        <v>339</v>
      </c>
      <c r="D15" s="529">
        <f>SUM(D16:D22)</f>
        <v>38578</v>
      </c>
      <c r="E15" s="529">
        <f>SUM(E16:E22)</f>
        <v>10274</v>
      </c>
      <c r="F15" s="529">
        <f>SUM(F16:F22)</f>
        <v>10274</v>
      </c>
    </row>
    <row r="16" spans="1:6" ht="12" customHeight="1">
      <c r="A16" s="77"/>
      <c r="B16" s="522">
        <v>1</v>
      </c>
      <c r="C16" s="78" t="s">
        <v>340</v>
      </c>
      <c r="D16" s="530">
        <v>38578</v>
      </c>
      <c r="E16" s="530">
        <v>10274</v>
      </c>
      <c r="F16" s="530">
        <v>10274</v>
      </c>
    </row>
    <row r="17" spans="1:6" ht="12" customHeight="1">
      <c r="A17" s="73"/>
      <c r="B17" s="519">
        <v>2</v>
      </c>
      <c r="C17" s="78" t="s">
        <v>341</v>
      </c>
      <c r="D17" s="527"/>
      <c r="E17" s="527"/>
      <c r="F17" s="527"/>
    </row>
    <row r="18" spans="1:6" ht="12" customHeight="1">
      <c r="A18" s="73"/>
      <c r="B18" s="519">
        <v>3</v>
      </c>
      <c r="C18" s="57" t="s">
        <v>651</v>
      </c>
      <c r="D18" s="527"/>
      <c r="E18" s="527"/>
      <c r="F18" s="527"/>
    </row>
    <row r="19" spans="1:6" ht="12" customHeight="1">
      <c r="A19" s="73"/>
      <c r="B19" s="519">
        <v>4</v>
      </c>
      <c r="C19" s="80" t="s">
        <v>342</v>
      </c>
      <c r="D19" s="527"/>
      <c r="E19" s="527"/>
      <c r="F19" s="527"/>
    </row>
    <row r="20" spans="1:6" ht="12" customHeight="1">
      <c r="A20" s="75"/>
      <c r="B20" s="521">
        <v>5</v>
      </c>
      <c r="C20" s="57" t="s">
        <v>343</v>
      </c>
      <c r="D20" s="531"/>
      <c r="E20" s="531"/>
      <c r="F20" s="531"/>
    </row>
    <row r="21" spans="1:6" ht="12" customHeight="1">
      <c r="A21" s="75"/>
      <c r="B21" s="521">
        <v>6</v>
      </c>
      <c r="C21" s="78" t="s">
        <v>227</v>
      </c>
      <c r="D21" s="531"/>
      <c r="E21" s="531"/>
      <c r="F21" s="531"/>
    </row>
    <row r="22" spans="1:6" ht="12" customHeight="1" thickBot="1">
      <c r="A22" s="84"/>
      <c r="B22" s="532">
        <v>7</v>
      </c>
      <c r="C22" s="533" t="s">
        <v>228</v>
      </c>
      <c r="D22" s="534"/>
      <c r="E22" s="534"/>
      <c r="F22" s="534"/>
    </row>
    <row r="23" spans="1:6" ht="12" customHeight="1" thickBot="1">
      <c r="A23" s="89">
        <v>4</v>
      </c>
      <c r="B23" s="535"/>
      <c r="C23" s="536" t="s">
        <v>192</v>
      </c>
      <c r="D23" s="537"/>
      <c r="E23" s="537"/>
      <c r="F23" s="537"/>
    </row>
    <row r="24" spans="1:6" ht="12" customHeight="1" thickBot="1">
      <c r="A24" s="81"/>
      <c r="B24" s="82"/>
      <c r="C24" s="126" t="s">
        <v>159</v>
      </c>
      <c r="D24" s="538">
        <f>D9+D14+D15+D23</f>
        <v>38628</v>
      </c>
      <c r="E24" s="538">
        <f>E9+E14+E15+E23</f>
        <v>10274</v>
      </c>
      <c r="F24" s="538">
        <f>F9+F14+F15+F23</f>
        <v>10274</v>
      </c>
    </row>
    <row r="25" spans="1:6" ht="12" customHeight="1" thickBot="1">
      <c r="A25" s="90"/>
      <c r="B25" s="539"/>
      <c r="C25" s="91"/>
      <c r="D25" s="551"/>
      <c r="E25" s="551"/>
      <c r="F25" s="551"/>
    </row>
    <row r="26" spans="1:6" s="305" customFormat="1" ht="15" customHeight="1" thickBot="1">
      <c r="A26" s="85"/>
      <c r="B26" s="86"/>
      <c r="C26" s="83" t="s">
        <v>185</v>
      </c>
      <c r="D26" s="541"/>
      <c r="E26" s="541"/>
      <c r="F26" s="541"/>
    </row>
    <row r="27" spans="1:6" s="305" customFormat="1" ht="9.75" customHeight="1" thickBot="1">
      <c r="A27" s="70">
        <v>5</v>
      </c>
      <c r="B27" s="71"/>
      <c r="C27" s="72" t="s">
        <v>988</v>
      </c>
      <c r="D27" s="529">
        <f>D28+SUM(D30:D37)+SUM(D39:D40)</f>
        <v>38628</v>
      </c>
      <c r="E27" s="529">
        <f>E28+SUM(E30:E37)+SUM(E39:E40)</f>
        <v>10274</v>
      </c>
      <c r="F27" s="529">
        <f>F28+SUM(F30:F37)+SUM(F39:F40)</f>
        <v>10274</v>
      </c>
    </row>
    <row r="28" spans="1:6" s="307" customFormat="1" ht="15" customHeight="1">
      <c r="A28" s="73"/>
      <c r="B28" s="519">
        <v>1</v>
      </c>
      <c r="C28" s="24" t="s">
        <v>161</v>
      </c>
      <c r="D28" s="527">
        <v>19878</v>
      </c>
      <c r="E28" s="527">
        <v>7684</v>
      </c>
      <c r="F28" s="527">
        <v>7684</v>
      </c>
    </row>
    <row r="29" spans="1:6" s="306" customFormat="1" ht="12" customHeight="1">
      <c r="A29" s="73"/>
      <c r="B29" s="519"/>
      <c r="C29" s="525" t="s">
        <v>989</v>
      </c>
      <c r="D29" s="542"/>
      <c r="E29" s="542"/>
      <c r="F29" s="542"/>
    </row>
    <row r="30" spans="1:6" ht="12" customHeight="1">
      <c r="A30" s="73"/>
      <c r="B30" s="519">
        <v>2</v>
      </c>
      <c r="C30" s="13" t="s">
        <v>162</v>
      </c>
      <c r="D30" s="527">
        <v>4989</v>
      </c>
      <c r="E30" s="527">
        <v>2005</v>
      </c>
      <c r="F30" s="527">
        <v>2005</v>
      </c>
    </row>
    <row r="31" spans="1:6" ht="12" customHeight="1">
      <c r="A31" s="75"/>
      <c r="B31" s="521">
        <v>3</v>
      </c>
      <c r="C31" s="13" t="s">
        <v>163</v>
      </c>
      <c r="D31" s="531">
        <v>13761</v>
      </c>
      <c r="E31" s="531">
        <v>585</v>
      </c>
      <c r="F31" s="531">
        <v>585</v>
      </c>
    </row>
    <row r="32" spans="1:6" ht="12" customHeight="1">
      <c r="A32" s="75"/>
      <c r="B32" s="521">
        <v>4</v>
      </c>
      <c r="C32" s="28" t="s">
        <v>234</v>
      </c>
      <c r="D32" s="531"/>
      <c r="E32" s="531"/>
      <c r="F32" s="531"/>
    </row>
    <row r="33" spans="1:6" ht="12" customHeight="1">
      <c r="A33" s="75"/>
      <c r="B33" s="521">
        <v>5</v>
      </c>
      <c r="C33" s="44" t="s">
        <v>344</v>
      </c>
      <c r="D33" s="531"/>
      <c r="E33" s="531"/>
      <c r="F33" s="531"/>
    </row>
    <row r="34" spans="1:6" ht="12" customHeight="1">
      <c r="A34" s="75"/>
      <c r="B34" s="521">
        <v>6</v>
      </c>
      <c r="C34" s="13" t="s">
        <v>288</v>
      </c>
      <c r="D34" s="531"/>
      <c r="E34" s="531"/>
      <c r="F34" s="531"/>
    </row>
    <row r="35" spans="1:6" ht="12" customHeight="1">
      <c r="A35" s="75"/>
      <c r="B35" s="521">
        <v>7</v>
      </c>
      <c r="C35" s="56" t="s">
        <v>311</v>
      </c>
      <c r="D35" s="531"/>
      <c r="E35" s="531"/>
      <c r="F35" s="531"/>
    </row>
    <row r="36" spans="1:6" ht="12" customHeight="1">
      <c r="A36" s="73"/>
      <c r="B36" s="519">
        <v>8</v>
      </c>
      <c r="C36" s="13" t="s">
        <v>232</v>
      </c>
      <c r="D36" s="527"/>
      <c r="E36" s="527"/>
      <c r="F36" s="527"/>
    </row>
    <row r="37" spans="1:6" ht="12" customHeight="1">
      <c r="A37" s="77"/>
      <c r="B37" s="522">
        <v>9</v>
      </c>
      <c r="C37" s="13" t="s">
        <v>164</v>
      </c>
      <c r="D37" s="530"/>
      <c r="E37" s="530"/>
      <c r="F37" s="530"/>
    </row>
    <row r="38" spans="1:6" s="306" customFormat="1" ht="21.75" customHeight="1">
      <c r="A38" s="77"/>
      <c r="B38" s="522"/>
      <c r="C38" s="543" t="s">
        <v>481</v>
      </c>
      <c r="D38" s="544"/>
      <c r="E38" s="544"/>
      <c r="F38" s="544"/>
    </row>
    <row r="39" spans="1:6" s="306" customFormat="1" ht="12" customHeight="1">
      <c r="A39" s="77"/>
      <c r="B39" s="522">
        <v>10</v>
      </c>
      <c r="C39" s="29" t="s">
        <v>303</v>
      </c>
      <c r="D39" s="530"/>
      <c r="E39" s="530"/>
      <c r="F39" s="530"/>
    </row>
    <row r="40" spans="1:6" s="306" customFormat="1" ht="12" customHeight="1" thickBot="1">
      <c r="A40" s="73"/>
      <c r="B40" s="519">
        <v>11</v>
      </c>
      <c r="C40" s="45" t="s">
        <v>308</v>
      </c>
      <c r="D40" s="527"/>
      <c r="E40" s="527"/>
      <c r="F40" s="527"/>
    </row>
    <row r="41" spans="1:6" ht="12" customHeight="1" thickBot="1">
      <c r="A41" s="70">
        <v>6</v>
      </c>
      <c r="B41" s="71"/>
      <c r="C41" s="72" t="s">
        <v>186</v>
      </c>
      <c r="D41" s="529">
        <f>SUM(D42:D45)</f>
        <v>0</v>
      </c>
      <c r="E41" s="529">
        <f>SUM(E42:E45)</f>
        <v>0</v>
      </c>
      <c r="F41" s="529">
        <f>SUM(F42:F45)</f>
        <v>0</v>
      </c>
    </row>
    <row r="42" spans="1:6" ht="12" customHeight="1">
      <c r="A42" s="73"/>
      <c r="B42" s="519">
        <v>1</v>
      </c>
      <c r="C42" s="57" t="s">
        <v>230</v>
      </c>
      <c r="D42" s="527"/>
      <c r="E42" s="527"/>
      <c r="F42" s="527"/>
    </row>
    <row r="43" spans="1:6" s="306" customFormat="1" ht="12" customHeight="1">
      <c r="A43" s="73"/>
      <c r="B43" s="519">
        <v>2</v>
      </c>
      <c r="C43" s="57" t="s">
        <v>441</v>
      </c>
      <c r="D43" s="527"/>
      <c r="E43" s="527"/>
      <c r="F43" s="527"/>
    </row>
    <row r="44" spans="1:6" ht="12" customHeight="1">
      <c r="A44" s="73"/>
      <c r="B44" s="519">
        <v>3</v>
      </c>
      <c r="C44" s="57" t="s">
        <v>345</v>
      </c>
      <c r="D44" s="527"/>
      <c r="E44" s="527"/>
      <c r="F44" s="527"/>
    </row>
    <row r="45" spans="1:6" ht="12" customHeight="1" thickBot="1">
      <c r="A45" s="73"/>
      <c r="B45" s="519">
        <v>4</v>
      </c>
      <c r="C45" s="57" t="s">
        <v>187</v>
      </c>
      <c r="D45" s="527"/>
      <c r="E45" s="527"/>
      <c r="F45" s="527"/>
    </row>
    <row r="46" spans="1:6" ht="12" customHeight="1" thickBot="1">
      <c r="A46" s="81"/>
      <c r="B46" s="82"/>
      <c r="C46" s="126" t="s">
        <v>191</v>
      </c>
      <c r="D46" s="538">
        <f>D27+D41</f>
        <v>38628</v>
      </c>
      <c r="E46" s="538">
        <f>E27+E41</f>
        <v>10274</v>
      </c>
      <c r="F46" s="538">
        <f>F27+F41</f>
        <v>10274</v>
      </c>
    </row>
    <row r="47" spans="1:6" ht="12" customHeight="1" thickBot="1">
      <c r="A47" s="545"/>
      <c r="B47" s="546"/>
      <c r="C47" s="546"/>
      <c r="D47" s="546"/>
      <c r="E47" s="546"/>
      <c r="F47" s="546"/>
    </row>
    <row r="48" spans="1:6" ht="12" customHeight="1" thickBot="1">
      <c r="A48" s="547" t="s">
        <v>991</v>
      </c>
      <c r="B48" s="548"/>
      <c r="C48" s="549"/>
      <c r="D48" s="550">
        <v>7</v>
      </c>
      <c r="E48" s="550">
        <v>7</v>
      </c>
      <c r="F48" s="550">
        <v>7</v>
      </c>
    </row>
    <row r="49" spans="1:6" ht="15" customHeight="1">
      <c r="A49" s="661"/>
      <c r="B49" s="661"/>
      <c r="C49" s="661"/>
      <c r="D49" s="661"/>
      <c r="E49" s="661"/>
      <c r="F49" s="661"/>
    </row>
    <row r="50" spans="1:4" ht="9.75" customHeight="1">
      <c r="A50" s="545"/>
      <c r="B50" s="546"/>
      <c r="C50" s="546"/>
      <c r="D50" s="546"/>
    </row>
    <row r="51" spans="1:4" ht="15" customHeight="1">
      <c r="A51" s="545"/>
      <c r="B51" s="546"/>
      <c r="C51" s="546"/>
      <c r="D51" s="546"/>
    </row>
    <row r="52" spans="1:4" ht="12.75">
      <c r="A52" s="545"/>
      <c r="B52" s="546"/>
      <c r="C52" s="546"/>
      <c r="D52" s="546"/>
    </row>
  </sheetData>
  <sheetProtection/>
  <mergeCells count="7">
    <mergeCell ref="C1:F1"/>
    <mergeCell ref="A49:F49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3"/>
  <dimension ref="A1:M57"/>
  <sheetViews>
    <sheetView workbookViewId="0" topLeftCell="A1">
      <selection activeCell="I4" sqref="I4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003906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660" t="s">
        <v>3</v>
      </c>
      <c r="D1" s="660"/>
      <c r="E1" s="660"/>
      <c r="F1" s="660"/>
    </row>
    <row r="2" spans="1:6" s="303" customFormat="1" ht="15.75">
      <c r="A2" s="64" t="s">
        <v>168</v>
      </c>
      <c r="B2" s="65"/>
      <c r="C2" s="671" t="s">
        <v>487</v>
      </c>
      <c r="D2" s="672"/>
      <c r="E2" s="673"/>
      <c r="F2" s="434" t="s">
        <v>193</v>
      </c>
    </row>
    <row r="3" spans="1:6" s="303" customFormat="1" ht="16.5" thickBot="1">
      <c r="A3" s="67" t="s">
        <v>171</v>
      </c>
      <c r="B3" s="68"/>
      <c r="C3" s="665" t="s">
        <v>442</v>
      </c>
      <c r="D3" s="666"/>
      <c r="E3" s="667"/>
      <c r="F3" s="435" t="s">
        <v>486</v>
      </c>
    </row>
    <row r="4" spans="1:6" s="304" customFormat="1" ht="21" customHeight="1" thickBot="1">
      <c r="A4" s="69"/>
      <c r="B4" s="69"/>
      <c r="C4" s="69"/>
      <c r="D4" s="69"/>
      <c r="E4" s="69"/>
      <c r="F4" s="7" t="s">
        <v>172</v>
      </c>
    </row>
    <row r="5" spans="1:13" ht="36">
      <c r="A5" s="60" t="s">
        <v>173</v>
      </c>
      <c r="B5" s="61" t="s">
        <v>174</v>
      </c>
      <c r="C5" s="629" t="s">
        <v>175</v>
      </c>
      <c r="D5" s="94" t="s">
        <v>429</v>
      </c>
      <c r="E5" s="94" t="s">
        <v>430</v>
      </c>
      <c r="F5" s="633" t="s">
        <v>348</v>
      </c>
      <c r="M5" s="269"/>
    </row>
    <row r="6" spans="1:13" ht="13.5" thickBot="1">
      <c r="A6" s="62" t="s">
        <v>176</v>
      </c>
      <c r="B6" s="63"/>
      <c r="C6" s="630"/>
      <c r="D6" s="668" t="s">
        <v>431</v>
      </c>
      <c r="E6" s="669"/>
      <c r="F6" s="634"/>
      <c r="M6" s="269"/>
    </row>
    <row r="7" spans="1:13" s="212" customFormat="1" ht="12" customHeight="1" thickBot="1">
      <c r="A7" s="98">
        <v>1</v>
      </c>
      <c r="B7" s="88">
        <v>2</v>
      </c>
      <c r="C7" s="88">
        <v>3</v>
      </c>
      <c r="D7" s="99">
        <v>4</v>
      </c>
      <c r="E7" s="99">
        <v>5</v>
      </c>
      <c r="F7" s="100">
        <v>6</v>
      </c>
      <c r="M7" s="566"/>
    </row>
    <row r="8" spans="1:13" s="307" customFormat="1" ht="15.75" customHeight="1" thickBot="1">
      <c r="A8" s="85"/>
      <c r="B8" s="86"/>
      <c r="C8" s="127" t="s">
        <v>177</v>
      </c>
      <c r="D8" s="83"/>
      <c r="E8" s="83"/>
      <c r="F8" s="87"/>
      <c r="M8" s="566"/>
    </row>
    <row r="9" spans="1:13" s="306" customFormat="1" ht="12" customHeight="1" thickBot="1">
      <c r="A9" s="436">
        <v>1</v>
      </c>
      <c r="B9" s="71"/>
      <c r="C9" s="72" t="s">
        <v>178</v>
      </c>
      <c r="D9" s="526">
        <f>SUM(D10:D13)</f>
        <v>3082</v>
      </c>
      <c r="E9" s="526">
        <f>SUM(E10:E13)</f>
        <v>3082</v>
      </c>
      <c r="F9" s="526">
        <f>SUM(F10:F13)</f>
        <v>2399</v>
      </c>
      <c r="M9" s="567"/>
    </row>
    <row r="10" spans="1:13" ht="12" customHeight="1">
      <c r="A10" s="559"/>
      <c r="B10" s="519">
        <v>1</v>
      </c>
      <c r="C10" s="57" t="s">
        <v>501</v>
      </c>
      <c r="D10" s="527">
        <v>3082</v>
      </c>
      <c r="E10" s="527">
        <v>3082</v>
      </c>
      <c r="F10" s="527">
        <v>2399</v>
      </c>
      <c r="M10" s="269"/>
    </row>
    <row r="11" spans="1:6" ht="12" customHeight="1">
      <c r="A11" s="559"/>
      <c r="B11" s="519">
        <v>2</v>
      </c>
      <c r="C11" s="57" t="s">
        <v>296</v>
      </c>
      <c r="D11" s="527"/>
      <c r="E11" s="527"/>
      <c r="F11" s="527"/>
    </row>
    <row r="12" spans="1:6" ht="12" customHeight="1">
      <c r="A12" s="559"/>
      <c r="B12" s="519">
        <v>3</v>
      </c>
      <c r="C12" s="57" t="s">
        <v>297</v>
      </c>
      <c r="D12" s="527"/>
      <c r="E12" s="527"/>
      <c r="F12" s="527"/>
    </row>
    <row r="13" spans="1:6" ht="12" customHeight="1" thickBot="1">
      <c r="A13" s="559"/>
      <c r="B13" s="519">
        <v>4</v>
      </c>
      <c r="C13" s="57" t="s">
        <v>298</v>
      </c>
      <c r="D13" s="527"/>
      <c r="E13" s="527"/>
      <c r="F13" s="527"/>
    </row>
    <row r="14" spans="1:6" ht="12" customHeight="1" thickBot="1">
      <c r="A14" s="436">
        <v>2</v>
      </c>
      <c r="B14" s="82"/>
      <c r="C14" s="72" t="s">
        <v>182</v>
      </c>
      <c r="D14" s="528"/>
      <c r="E14" s="528"/>
      <c r="F14" s="528"/>
    </row>
    <row r="15" spans="1:6" s="306" customFormat="1" ht="12" customHeight="1" thickBot="1">
      <c r="A15" s="436">
        <v>3</v>
      </c>
      <c r="B15" s="71"/>
      <c r="C15" s="72" t="s">
        <v>339</v>
      </c>
      <c r="D15" s="529">
        <f>SUM(D16:D20)</f>
        <v>89317</v>
      </c>
      <c r="E15" s="529">
        <f>SUM(E16:E20)</f>
        <v>89317</v>
      </c>
      <c r="F15" s="529">
        <f>SUM(F16:F20)</f>
        <v>86744</v>
      </c>
    </row>
    <row r="16" spans="1:6" ht="12" customHeight="1">
      <c r="A16" s="560"/>
      <c r="B16" s="522">
        <v>1</v>
      </c>
      <c r="C16" s="78" t="s">
        <v>340</v>
      </c>
      <c r="D16" s="530">
        <v>89317</v>
      </c>
      <c r="E16" s="530">
        <v>89317</v>
      </c>
      <c r="F16" s="530">
        <v>86714</v>
      </c>
    </row>
    <row r="17" spans="1:6" ht="12" customHeight="1">
      <c r="A17" s="559"/>
      <c r="B17" s="519">
        <v>2</v>
      </c>
      <c r="C17" s="78" t="s">
        <v>341</v>
      </c>
      <c r="D17" s="527"/>
      <c r="E17" s="527"/>
      <c r="F17" s="527"/>
    </row>
    <row r="18" spans="1:6" ht="12" customHeight="1">
      <c r="A18" s="559"/>
      <c r="B18" s="519">
        <v>3</v>
      </c>
      <c r="C18" s="57" t="s">
        <v>651</v>
      </c>
      <c r="D18" s="527"/>
      <c r="E18" s="527"/>
      <c r="F18" s="527"/>
    </row>
    <row r="19" spans="1:6" ht="12" customHeight="1">
      <c r="A19" s="559"/>
      <c r="B19" s="519">
        <v>4</v>
      </c>
      <c r="C19" s="80" t="s">
        <v>342</v>
      </c>
      <c r="D19" s="527"/>
      <c r="E19" s="527"/>
      <c r="F19" s="527">
        <v>30</v>
      </c>
    </row>
    <row r="20" spans="1:6" ht="12" customHeight="1" thickBot="1">
      <c r="A20" s="561"/>
      <c r="B20" s="521">
        <v>5</v>
      </c>
      <c r="C20" s="58" t="s">
        <v>343</v>
      </c>
      <c r="D20" s="531"/>
      <c r="E20" s="531"/>
      <c r="F20" s="531"/>
    </row>
    <row r="21" spans="1:6" ht="12" customHeight="1" thickBot="1">
      <c r="A21" s="436">
        <v>4</v>
      </c>
      <c r="B21" s="88"/>
      <c r="C21" s="72" t="s">
        <v>987</v>
      </c>
      <c r="D21" s="526">
        <f>+D15+D14+D9</f>
        <v>92399</v>
      </c>
      <c r="E21" s="526">
        <f>+E15+E14+E9</f>
        <v>92399</v>
      </c>
      <c r="F21" s="526">
        <f>+F15+F14+F9</f>
        <v>89143</v>
      </c>
    </row>
    <row r="22" spans="1:6" ht="12" customHeight="1" thickBot="1">
      <c r="A22" s="552">
        <v>5</v>
      </c>
      <c r="B22" s="553"/>
      <c r="C22" s="72" t="s">
        <v>227</v>
      </c>
      <c r="D22" s="554"/>
      <c r="E22" s="554"/>
      <c r="F22" s="554"/>
    </row>
    <row r="23" spans="1:6" ht="12" customHeight="1" thickBot="1">
      <c r="A23" s="555">
        <v>6</v>
      </c>
      <c r="B23" s="82"/>
      <c r="C23" s="72" t="s">
        <v>228</v>
      </c>
      <c r="D23" s="556"/>
      <c r="E23" s="556"/>
      <c r="F23" s="556"/>
    </row>
    <row r="24" spans="1:6" ht="12" customHeight="1" thickBot="1">
      <c r="A24" s="557">
        <v>7</v>
      </c>
      <c r="B24" s="524"/>
      <c r="C24" s="72" t="s">
        <v>496</v>
      </c>
      <c r="D24" s="558"/>
      <c r="E24" s="558"/>
      <c r="F24" s="558"/>
    </row>
    <row r="25" spans="1:6" ht="12" customHeight="1" thickBot="1">
      <c r="A25" s="523">
        <v>8</v>
      </c>
      <c r="B25" s="535"/>
      <c r="C25" s="536" t="s">
        <v>192</v>
      </c>
      <c r="D25" s="537"/>
      <c r="E25" s="537"/>
      <c r="F25" s="537"/>
    </row>
    <row r="26" spans="1:6" s="305" customFormat="1" ht="15" customHeight="1" thickBot="1">
      <c r="A26" s="555"/>
      <c r="B26" s="82"/>
      <c r="C26" s="126" t="s">
        <v>159</v>
      </c>
      <c r="D26" s="538">
        <f>+D21+D22+D23+D24+D25</f>
        <v>92399</v>
      </c>
      <c r="E26" s="538">
        <f>+E21+E22+E23+E24+E25</f>
        <v>92399</v>
      </c>
      <c r="F26" s="538">
        <f>+F21+F22+F23+F24+F25</f>
        <v>89143</v>
      </c>
    </row>
    <row r="27" spans="1:6" s="305" customFormat="1" ht="9.75" customHeight="1" thickBot="1">
      <c r="A27" s="562"/>
      <c r="B27" s="539"/>
      <c r="C27" s="91"/>
      <c r="D27" s="540"/>
      <c r="E27" s="540"/>
      <c r="F27" s="540"/>
    </row>
    <row r="28" spans="1:6" s="307" customFormat="1" ht="15" customHeight="1" thickBot="1">
      <c r="A28" s="563"/>
      <c r="B28" s="86"/>
      <c r="C28" s="83" t="s">
        <v>185</v>
      </c>
      <c r="D28" s="541"/>
      <c r="E28" s="541"/>
      <c r="F28" s="541"/>
    </row>
    <row r="29" spans="1:6" s="306" customFormat="1" ht="12" customHeight="1" thickBot="1">
      <c r="A29" s="436">
        <v>9</v>
      </c>
      <c r="B29" s="71"/>
      <c r="C29" s="72" t="s">
        <v>988</v>
      </c>
      <c r="D29" s="529">
        <f>D30+SUM(D32:D39)+SUM(D41:D42)</f>
        <v>92399</v>
      </c>
      <c r="E29" s="529">
        <f>E30+SUM(E32:E39)+SUM(E41:E42)</f>
        <v>92399</v>
      </c>
      <c r="F29" s="529">
        <f>F30+SUM(F32:F39)+SUM(F41:F42)</f>
        <v>89152</v>
      </c>
    </row>
    <row r="30" spans="1:6" ht="12" customHeight="1">
      <c r="A30" s="559"/>
      <c r="B30" s="519">
        <v>1</v>
      </c>
      <c r="C30" s="24" t="s">
        <v>161</v>
      </c>
      <c r="D30" s="527">
        <v>57070</v>
      </c>
      <c r="E30" s="527">
        <v>57070</v>
      </c>
      <c r="F30" s="527">
        <v>58034</v>
      </c>
    </row>
    <row r="31" spans="1:6" ht="12" customHeight="1">
      <c r="A31" s="559"/>
      <c r="B31" s="519"/>
      <c r="C31" s="525" t="s">
        <v>989</v>
      </c>
      <c r="D31" s="542"/>
      <c r="E31" s="542"/>
      <c r="F31" s="542"/>
    </row>
    <row r="32" spans="1:6" ht="12" customHeight="1">
      <c r="A32" s="559"/>
      <c r="B32" s="519">
        <v>2</v>
      </c>
      <c r="C32" s="13" t="s">
        <v>162</v>
      </c>
      <c r="D32" s="527">
        <v>15310</v>
      </c>
      <c r="E32" s="527">
        <v>15310</v>
      </c>
      <c r="F32" s="527">
        <v>15396</v>
      </c>
    </row>
    <row r="33" spans="1:6" ht="12" customHeight="1">
      <c r="A33" s="561"/>
      <c r="B33" s="521">
        <v>3</v>
      </c>
      <c r="C33" s="13" t="s">
        <v>163</v>
      </c>
      <c r="D33" s="531">
        <v>19889</v>
      </c>
      <c r="E33" s="531">
        <v>19889</v>
      </c>
      <c r="F33" s="531">
        <v>15069</v>
      </c>
    </row>
    <row r="34" spans="1:6" ht="12" customHeight="1">
      <c r="A34" s="561"/>
      <c r="B34" s="521">
        <v>4</v>
      </c>
      <c r="C34" s="28" t="s">
        <v>234</v>
      </c>
      <c r="D34" s="531">
        <v>130</v>
      </c>
      <c r="E34" s="531">
        <v>130</v>
      </c>
      <c r="F34" s="531">
        <v>609</v>
      </c>
    </row>
    <row r="35" spans="1:6" ht="12" customHeight="1">
      <c r="A35" s="561"/>
      <c r="B35" s="521">
        <v>5</v>
      </c>
      <c r="C35" s="44" t="s">
        <v>344</v>
      </c>
      <c r="D35" s="531"/>
      <c r="E35" s="531"/>
      <c r="F35" s="531"/>
    </row>
    <row r="36" spans="1:6" ht="12" customHeight="1">
      <c r="A36" s="561"/>
      <c r="B36" s="521">
        <v>6</v>
      </c>
      <c r="C36" s="13" t="s">
        <v>288</v>
      </c>
      <c r="D36" s="531"/>
      <c r="E36" s="531"/>
      <c r="F36" s="531">
        <v>44</v>
      </c>
    </row>
    <row r="37" spans="1:6" ht="12" customHeight="1">
      <c r="A37" s="561"/>
      <c r="B37" s="521">
        <v>7</v>
      </c>
      <c r="C37" s="56" t="s">
        <v>311</v>
      </c>
      <c r="D37" s="531"/>
      <c r="E37" s="531"/>
      <c r="F37" s="531"/>
    </row>
    <row r="38" spans="1:6" s="306" customFormat="1" ht="12" customHeight="1">
      <c r="A38" s="559"/>
      <c r="B38" s="519">
        <v>8</v>
      </c>
      <c r="C38" s="13" t="s">
        <v>232</v>
      </c>
      <c r="D38" s="527"/>
      <c r="E38" s="527"/>
      <c r="F38" s="527"/>
    </row>
    <row r="39" spans="1:6" s="306" customFormat="1" ht="12" customHeight="1">
      <c r="A39" s="560"/>
      <c r="B39" s="522">
        <v>9</v>
      </c>
      <c r="C39" s="13" t="s">
        <v>164</v>
      </c>
      <c r="D39" s="530"/>
      <c r="E39" s="530"/>
      <c r="F39" s="530"/>
    </row>
    <row r="40" spans="1:6" s="306" customFormat="1" ht="22.5">
      <c r="A40" s="560"/>
      <c r="B40" s="522"/>
      <c r="C40" s="543" t="s">
        <v>481</v>
      </c>
      <c r="D40" s="544"/>
      <c r="E40" s="544"/>
      <c r="F40" s="544"/>
    </row>
    <row r="41" spans="1:6" ht="12" customHeight="1">
      <c r="A41" s="560"/>
      <c r="B41" s="522">
        <v>10</v>
      </c>
      <c r="C41" s="29" t="s">
        <v>303</v>
      </c>
      <c r="D41" s="530"/>
      <c r="E41" s="530"/>
      <c r="F41" s="530"/>
    </row>
    <row r="42" spans="1:6" ht="12" customHeight="1" thickBot="1">
      <c r="A42" s="559"/>
      <c r="B42" s="519">
        <v>11</v>
      </c>
      <c r="C42" s="45" t="s">
        <v>308</v>
      </c>
      <c r="D42" s="527"/>
      <c r="E42" s="527"/>
      <c r="F42" s="527"/>
    </row>
    <row r="43" spans="1:6" s="306" customFormat="1" ht="12" customHeight="1" thickBot="1">
      <c r="A43" s="436">
        <v>10</v>
      </c>
      <c r="B43" s="71"/>
      <c r="C43" s="72" t="s">
        <v>186</v>
      </c>
      <c r="D43" s="529">
        <f>SUM(D44:D47)</f>
        <v>0</v>
      </c>
      <c r="E43" s="529">
        <f>SUM(E44:E47)</f>
        <v>0</v>
      </c>
      <c r="F43" s="529">
        <f>SUM(F44:F47)</f>
        <v>0</v>
      </c>
    </row>
    <row r="44" spans="1:6" ht="12" customHeight="1">
      <c r="A44" s="559"/>
      <c r="B44" s="519">
        <v>1</v>
      </c>
      <c r="C44" s="57" t="s">
        <v>230</v>
      </c>
      <c r="D44" s="527"/>
      <c r="E44" s="527"/>
      <c r="F44" s="527"/>
    </row>
    <row r="45" spans="1:6" ht="12" customHeight="1">
      <c r="A45" s="559"/>
      <c r="B45" s="519">
        <v>2</v>
      </c>
      <c r="C45" s="57" t="s">
        <v>441</v>
      </c>
      <c r="D45" s="527"/>
      <c r="E45" s="527"/>
      <c r="F45" s="527"/>
    </row>
    <row r="46" spans="1:6" ht="12" customHeight="1">
      <c r="A46" s="559"/>
      <c r="B46" s="519">
        <v>3</v>
      </c>
      <c r="C46" s="57" t="s">
        <v>345</v>
      </c>
      <c r="D46" s="527"/>
      <c r="E46" s="527"/>
      <c r="F46" s="527"/>
    </row>
    <row r="47" spans="1:6" ht="12" customHeight="1" thickBot="1">
      <c r="A47" s="559"/>
      <c r="B47" s="532">
        <v>4</v>
      </c>
      <c r="C47" s="57" t="s">
        <v>187</v>
      </c>
      <c r="D47" s="531"/>
      <c r="E47" s="531"/>
      <c r="F47" s="531"/>
    </row>
    <row r="48" spans="1:6" ht="12" customHeight="1" thickBot="1">
      <c r="A48" s="436">
        <v>11</v>
      </c>
      <c r="B48" s="520"/>
      <c r="C48" s="72" t="s">
        <v>990</v>
      </c>
      <c r="D48" s="590">
        <f>+D29+D43</f>
        <v>92399</v>
      </c>
      <c r="E48" s="590">
        <f>+E43+E29</f>
        <v>92399</v>
      </c>
      <c r="F48" s="590">
        <f>+F43+F29</f>
        <v>89152</v>
      </c>
    </row>
    <row r="49" spans="1:6" ht="15" customHeight="1" thickBot="1">
      <c r="A49" s="436">
        <v>12</v>
      </c>
      <c r="B49" s="82"/>
      <c r="C49" s="72" t="s">
        <v>497</v>
      </c>
      <c r="D49" s="556"/>
      <c r="E49" s="556"/>
      <c r="F49" s="556"/>
    </row>
    <row r="50" spans="1:6" ht="17.25" customHeight="1" thickBot="1">
      <c r="A50" s="555"/>
      <c r="B50" s="82"/>
      <c r="C50" s="126" t="s">
        <v>191</v>
      </c>
      <c r="D50" s="538">
        <f>D29+D43</f>
        <v>92399</v>
      </c>
      <c r="E50" s="538">
        <f>E29+E43</f>
        <v>92399</v>
      </c>
      <c r="F50" s="538">
        <f>F29+F43</f>
        <v>89152</v>
      </c>
    </row>
    <row r="51" spans="1:6" ht="15" customHeight="1" thickBot="1">
      <c r="A51" s="545"/>
      <c r="B51" s="546"/>
      <c r="C51" s="546"/>
      <c r="D51" s="546"/>
      <c r="E51" s="546"/>
      <c r="F51" s="546"/>
    </row>
    <row r="52" spans="1:6" ht="13.5" thickBot="1">
      <c r="A52" s="547" t="s">
        <v>991</v>
      </c>
      <c r="B52" s="548"/>
      <c r="C52" s="549"/>
      <c r="D52" s="550">
        <v>25</v>
      </c>
      <c r="E52" s="550">
        <v>25</v>
      </c>
      <c r="F52" s="550">
        <v>25</v>
      </c>
    </row>
    <row r="53" spans="1:6" ht="22.5" customHeight="1">
      <c r="A53" s="670"/>
      <c r="B53" s="670"/>
      <c r="C53" s="670"/>
      <c r="D53" s="670"/>
      <c r="E53" s="670"/>
      <c r="F53" s="670"/>
    </row>
    <row r="54" spans="1:4" ht="12.75">
      <c r="A54" s="545"/>
      <c r="B54" s="546"/>
      <c r="C54" s="546"/>
      <c r="D54" s="546"/>
    </row>
    <row r="55" spans="1:4" ht="12.75">
      <c r="A55" s="545"/>
      <c r="B55" s="546"/>
      <c r="C55" s="546"/>
      <c r="D55" s="546"/>
    </row>
    <row r="56" spans="1:4" ht="12.75">
      <c r="A56" s="545"/>
      <c r="B56" s="546"/>
      <c r="C56" s="546"/>
      <c r="D56" s="546"/>
    </row>
    <row r="57" spans="1:4" ht="12.75">
      <c r="A57" s="545"/>
      <c r="B57" s="546"/>
      <c r="C57" s="546"/>
      <c r="D57" s="546"/>
    </row>
  </sheetData>
  <sheetProtection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4"/>
  <dimension ref="A1:F57"/>
  <sheetViews>
    <sheetView workbookViewId="0" topLeftCell="A1">
      <selection activeCell="J5" sqref="J5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660" t="s">
        <v>2</v>
      </c>
      <c r="D1" s="660"/>
      <c r="E1" s="660"/>
      <c r="F1" s="660"/>
    </row>
    <row r="2" spans="1:6" s="303" customFormat="1" ht="15.75">
      <c r="A2" s="64" t="s">
        <v>168</v>
      </c>
      <c r="B2" s="65"/>
      <c r="C2" s="671" t="s">
        <v>487</v>
      </c>
      <c r="D2" s="672"/>
      <c r="E2" s="673"/>
      <c r="F2" s="434" t="s">
        <v>488</v>
      </c>
    </row>
    <row r="3" spans="1:6" s="303" customFormat="1" ht="16.5" thickBot="1">
      <c r="A3" s="67" t="s">
        <v>171</v>
      </c>
      <c r="B3" s="68"/>
      <c r="C3" s="665" t="s">
        <v>443</v>
      </c>
      <c r="D3" s="666"/>
      <c r="E3" s="667"/>
      <c r="F3" s="435" t="s">
        <v>486</v>
      </c>
    </row>
    <row r="4" spans="1:6" s="304" customFormat="1" ht="21" customHeight="1" thickBot="1">
      <c r="A4" s="69"/>
      <c r="B4" s="69"/>
      <c r="C4" s="69"/>
      <c r="D4" s="69"/>
      <c r="E4" s="69"/>
      <c r="F4" s="7" t="s">
        <v>172</v>
      </c>
    </row>
    <row r="5" spans="1:6" ht="36">
      <c r="A5" s="60" t="s">
        <v>173</v>
      </c>
      <c r="B5" s="61" t="s">
        <v>174</v>
      </c>
      <c r="C5" s="629" t="s">
        <v>175</v>
      </c>
      <c r="D5" s="94" t="s">
        <v>429</v>
      </c>
      <c r="E5" s="94" t="s">
        <v>430</v>
      </c>
      <c r="F5" s="633" t="s">
        <v>348</v>
      </c>
    </row>
    <row r="6" spans="1:6" ht="13.5" thickBot="1">
      <c r="A6" s="62" t="s">
        <v>176</v>
      </c>
      <c r="B6" s="63"/>
      <c r="C6" s="630"/>
      <c r="D6" s="668" t="s">
        <v>431</v>
      </c>
      <c r="E6" s="669"/>
      <c r="F6" s="634"/>
    </row>
    <row r="7" spans="1:6" s="212" customFormat="1" ht="12" customHeight="1" thickBot="1">
      <c r="A7" s="98">
        <v>1</v>
      </c>
      <c r="B7" s="88">
        <v>2</v>
      </c>
      <c r="C7" s="88">
        <v>3</v>
      </c>
      <c r="D7" s="99">
        <v>4</v>
      </c>
      <c r="E7" s="99">
        <v>5</v>
      </c>
      <c r="F7" s="100">
        <v>6</v>
      </c>
    </row>
    <row r="8" spans="1:6" s="307" customFormat="1" ht="15.75" customHeight="1" thickBot="1">
      <c r="A8" s="85"/>
      <c r="B8" s="86"/>
      <c r="C8" s="127" t="s">
        <v>177</v>
      </c>
      <c r="D8" s="83"/>
      <c r="E8" s="83"/>
      <c r="F8" s="87"/>
    </row>
    <row r="9" spans="1:6" s="306" customFormat="1" ht="12" customHeight="1" thickBot="1">
      <c r="A9" s="436">
        <v>1</v>
      </c>
      <c r="B9" s="71"/>
      <c r="C9" s="72" t="s">
        <v>178</v>
      </c>
      <c r="D9" s="526">
        <f>SUM(D10:D13)</f>
        <v>67182</v>
      </c>
      <c r="E9" s="526">
        <f>SUM(E10:E13)</f>
        <v>75182</v>
      </c>
      <c r="F9" s="526">
        <f>SUM(F10:F13)</f>
        <v>76947</v>
      </c>
    </row>
    <row r="10" spans="1:6" ht="12" customHeight="1">
      <c r="A10" s="559"/>
      <c r="B10" s="519">
        <v>1</v>
      </c>
      <c r="C10" s="57" t="s">
        <v>501</v>
      </c>
      <c r="D10" s="527">
        <v>66146</v>
      </c>
      <c r="E10" s="527">
        <v>74146</v>
      </c>
      <c r="F10" s="527">
        <v>75259</v>
      </c>
    </row>
    <row r="11" spans="1:6" ht="12" customHeight="1">
      <c r="A11" s="559"/>
      <c r="B11" s="519">
        <v>2</v>
      </c>
      <c r="C11" s="57" t="s">
        <v>296</v>
      </c>
      <c r="D11" s="527">
        <v>1036</v>
      </c>
      <c r="E11" s="527">
        <v>1036</v>
      </c>
      <c r="F11" s="527">
        <v>1688</v>
      </c>
    </row>
    <row r="12" spans="1:6" ht="22.5">
      <c r="A12" s="559"/>
      <c r="B12" s="519">
        <v>3</v>
      </c>
      <c r="C12" s="57" t="s">
        <v>297</v>
      </c>
      <c r="D12" s="527"/>
      <c r="E12" s="527"/>
      <c r="F12" s="527"/>
    </row>
    <row r="13" spans="1:6" ht="12" customHeight="1" thickBot="1">
      <c r="A13" s="559"/>
      <c r="B13" s="519">
        <v>4</v>
      </c>
      <c r="C13" s="57" t="s">
        <v>298</v>
      </c>
      <c r="D13" s="527"/>
      <c r="E13" s="527"/>
      <c r="F13" s="527"/>
    </row>
    <row r="14" spans="1:6" ht="12" customHeight="1" thickBot="1">
      <c r="A14" s="436">
        <v>2</v>
      </c>
      <c r="B14" s="82"/>
      <c r="C14" s="72" t="s">
        <v>182</v>
      </c>
      <c r="D14" s="528"/>
      <c r="E14" s="528">
        <v>5000</v>
      </c>
      <c r="F14" s="528">
        <v>5003</v>
      </c>
    </row>
    <row r="15" spans="1:6" s="306" customFormat="1" ht="12" customHeight="1" thickBot="1">
      <c r="A15" s="436">
        <v>3</v>
      </c>
      <c r="B15" s="71"/>
      <c r="C15" s="72" t="s">
        <v>339</v>
      </c>
      <c r="D15" s="529">
        <f>SUM(D16:D20)</f>
        <v>50421</v>
      </c>
      <c r="E15" s="529">
        <f>SUM(E16:E20)</f>
        <v>50421</v>
      </c>
      <c r="F15" s="529">
        <f>SUM(F16:F20)</f>
        <v>36151</v>
      </c>
    </row>
    <row r="16" spans="1:6" ht="12" customHeight="1">
      <c r="A16" s="560"/>
      <c r="B16" s="522">
        <v>1</v>
      </c>
      <c r="C16" s="78" t="s">
        <v>340</v>
      </c>
      <c r="D16" s="530">
        <v>35340</v>
      </c>
      <c r="E16" s="530">
        <v>35340</v>
      </c>
      <c r="F16" s="530">
        <v>28958</v>
      </c>
    </row>
    <row r="17" spans="1:6" ht="12" customHeight="1">
      <c r="A17" s="559"/>
      <c r="B17" s="519">
        <v>2</v>
      </c>
      <c r="C17" s="78" t="s">
        <v>341</v>
      </c>
      <c r="D17" s="527">
        <v>15081</v>
      </c>
      <c r="E17" s="527">
        <v>15081</v>
      </c>
      <c r="F17" s="527">
        <v>7193</v>
      </c>
    </row>
    <row r="18" spans="1:6" ht="12" customHeight="1">
      <c r="A18" s="559"/>
      <c r="B18" s="519">
        <v>3</v>
      </c>
      <c r="C18" s="57" t="s">
        <v>651</v>
      </c>
      <c r="D18" s="527"/>
      <c r="E18" s="527"/>
      <c r="F18" s="527"/>
    </row>
    <row r="19" spans="1:6" ht="12" customHeight="1">
      <c r="A19" s="559"/>
      <c r="B19" s="519">
        <v>4</v>
      </c>
      <c r="C19" s="80" t="s">
        <v>342</v>
      </c>
      <c r="D19" s="527"/>
      <c r="E19" s="527"/>
      <c r="F19" s="527"/>
    </row>
    <row r="20" spans="1:6" ht="12" customHeight="1" thickBot="1">
      <c r="A20" s="561"/>
      <c r="B20" s="521">
        <v>5</v>
      </c>
      <c r="C20" s="58" t="s">
        <v>343</v>
      </c>
      <c r="D20" s="531"/>
      <c r="E20" s="531"/>
      <c r="F20" s="531"/>
    </row>
    <row r="21" spans="1:6" ht="12" customHeight="1" thickBot="1">
      <c r="A21" s="436">
        <v>4</v>
      </c>
      <c r="B21" s="88"/>
      <c r="C21" s="72" t="s">
        <v>987</v>
      </c>
      <c r="D21" s="526">
        <f>+D15+D14+D9</f>
        <v>117603</v>
      </c>
      <c r="E21" s="526">
        <f>+E15+E14+E9</f>
        <v>130603</v>
      </c>
      <c r="F21" s="526">
        <f>+F15+F14+F9</f>
        <v>118101</v>
      </c>
    </row>
    <row r="22" spans="1:6" ht="12" customHeight="1" thickBot="1">
      <c r="A22" s="552">
        <v>5</v>
      </c>
      <c r="B22" s="553"/>
      <c r="C22" s="72" t="s">
        <v>227</v>
      </c>
      <c r="D22" s="554"/>
      <c r="E22" s="554"/>
      <c r="F22" s="554"/>
    </row>
    <row r="23" spans="1:6" ht="12" customHeight="1" thickBot="1">
      <c r="A23" s="555">
        <v>6</v>
      </c>
      <c r="B23" s="82"/>
      <c r="C23" s="72" t="s">
        <v>228</v>
      </c>
      <c r="D23" s="556"/>
      <c r="E23" s="556"/>
      <c r="F23" s="556"/>
    </row>
    <row r="24" spans="1:6" ht="12" customHeight="1" thickBot="1">
      <c r="A24" s="557">
        <v>7</v>
      </c>
      <c r="B24" s="524"/>
      <c r="C24" s="72" t="s">
        <v>496</v>
      </c>
      <c r="D24" s="558"/>
      <c r="E24" s="558"/>
      <c r="F24" s="558">
        <v>-422</v>
      </c>
    </row>
    <row r="25" spans="1:6" ht="12" customHeight="1" thickBot="1">
      <c r="A25" s="523">
        <v>8</v>
      </c>
      <c r="B25" s="535"/>
      <c r="C25" s="536" t="s">
        <v>192</v>
      </c>
      <c r="D25" s="537">
        <v>68283</v>
      </c>
      <c r="E25" s="537">
        <v>77423</v>
      </c>
      <c r="F25" s="537">
        <v>107941</v>
      </c>
    </row>
    <row r="26" spans="1:6" s="305" customFormat="1" ht="15" customHeight="1" thickBot="1">
      <c r="A26" s="555"/>
      <c r="B26" s="82"/>
      <c r="C26" s="126" t="s">
        <v>159</v>
      </c>
      <c r="D26" s="538">
        <f>+D21+D22+D23+D24+D25</f>
        <v>185886</v>
      </c>
      <c r="E26" s="538">
        <f>+E21+E22+E23+E24+E25</f>
        <v>208026</v>
      </c>
      <c r="F26" s="538">
        <f>+F21+F22+F23+F24+F25</f>
        <v>225620</v>
      </c>
    </row>
    <row r="27" spans="1:6" s="305" customFormat="1" ht="9.75" customHeight="1" thickBot="1">
      <c r="A27" s="562"/>
      <c r="B27" s="539"/>
      <c r="C27" s="91"/>
      <c r="D27" s="540"/>
      <c r="E27" s="540"/>
      <c r="F27" s="540"/>
    </row>
    <row r="28" spans="1:6" s="307" customFormat="1" ht="15" customHeight="1" thickBot="1">
      <c r="A28" s="563"/>
      <c r="B28" s="86"/>
      <c r="C28" s="83" t="s">
        <v>185</v>
      </c>
      <c r="D28" s="541"/>
      <c r="E28" s="541"/>
      <c r="F28" s="541"/>
    </row>
    <row r="29" spans="1:6" s="306" customFormat="1" ht="12" customHeight="1" thickBot="1">
      <c r="A29" s="436">
        <v>9</v>
      </c>
      <c r="B29" s="71"/>
      <c r="C29" s="72" t="s">
        <v>988</v>
      </c>
      <c r="D29" s="529">
        <f>D30+SUM(D32:D39)+SUM(D41:D42)</f>
        <v>187224</v>
      </c>
      <c r="E29" s="529">
        <f>E30+SUM(E32:E39)+SUM(E41:E42)</f>
        <v>186877</v>
      </c>
      <c r="F29" s="529">
        <f>F30+SUM(F32:F39)+SUM(F41:F42)</f>
        <v>103643</v>
      </c>
    </row>
    <row r="30" spans="1:6" ht="12" customHeight="1">
      <c r="A30" s="559"/>
      <c r="B30" s="519">
        <v>1</v>
      </c>
      <c r="C30" s="24" t="s">
        <v>161</v>
      </c>
      <c r="D30" s="527">
        <v>21903</v>
      </c>
      <c r="E30" s="527">
        <v>21903</v>
      </c>
      <c r="F30" s="527">
        <v>23462</v>
      </c>
    </row>
    <row r="31" spans="1:6" ht="12" customHeight="1">
      <c r="A31" s="559"/>
      <c r="B31" s="519"/>
      <c r="C31" s="525" t="s">
        <v>989</v>
      </c>
      <c r="D31" s="542"/>
      <c r="E31" s="542"/>
      <c r="F31" s="542"/>
    </row>
    <row r="32" spans="1:6" ht="12" customHeight="1">
      <c r="A32" s="559"/>
      <c r="B32" s="519">
        <v>2</v>
      </c>
      <c r="C32" s="13" t="s">
        <v>162</v>
      </c>
      <c r="D32" s="527">
        <v>3752</v>
      </c>
      <c r="E32" s="527">
        <v>3752</v>
      </c>
      <c r="F32" s="527">
        <v>4213</v>
      </c>
    </row>
    <row r="33" spans="1:6" ht="12" customHeight="1">
      <c r="A33" s="561"/>
      <c r="B33" s="521">
        <v>3</v>
      </c>
      <c r="C33" s="13" t="s">
        <v>163</v>
      </c>
      <c r="D33" s="531">
        <v>14602</v>
      </c>
      <c r="E33" s="531">
        <v>14602</v>
      </c>
      <c r="F33" s="531">
        <v>17801</v>
      </c>
    </row>
    <row r="34" spans="1:6" ht="12" customHeight="1">
      <c r="A34" s="561"/>
      <c r="B34" s="521">
        <v>4</v>
      </c>
      <c r="C34" s="28" t="s">
        <v>234</v>
      </c>
      <c r="D34" s="531">
        <v>84</v>
      </c>
      <c r="E34" s="531">
        <v>84</v>
      </c>
      <c r="F34" s="531">
        <v>4186</v>
      </c>
    </row>
    <row r="35" spans="1:6" ht="12" customHeight="1">
      <c r="A35" s="561"/>
      <c r="B35" s="521">
        <v>5</v>
      </c>
      <c r="C35" s="44" t="s">
        <v>344</v>
      </c>
      <c r="D35" s="531"/>
      <c r="E35" s="531"/>
      <c r="F35" s="531"/>
    </row>
    <row r="36" spans="1:6" ht="12" customHeight="1">
      <c r="A36" s="561"/>
      <c r="B36" s="521">
        <v>6</v>
      </c>
      <c r="C36" s="13" t="s">
        <v>288</v>
      </c>
      <c r="D36" s="531">
        <v>127895</v>
      </c>
      <c r="E36" s="531">
        <v>130548</v>
      </c>
      <c r="F36" s="531">
        <v>38364</v>
      </c>
    </row>
    <row r="37" spans="1:6" ht="12" customHeight="1">
      <c r="A37" s="561"/>
      <c r="B37" s="521">
        <v>7</v>
      </c>
      <c r="C37" s="56" t="s">
        <v>311</v>
      </c>
      <c r="D37" s="531">
        <v>1652</v>
      </c>
      <c r="E37" s="531">
        <v>1652</v>
      </c>
      <c r="F37" s="531">
        <v>1444</v>
      </c>
    </row>
    <row r="38" spans="1:6" s="306" customFormat="1" ht="12" customHeight="1">
      <c r="A38" s="559"/>
      <c r="B38" s="519">
        <v>8</v>
      </c>
      <c r="C38" s="13" t="s">
        <v>232</v>
      </c>
      <c r="D38" s="527">
        <v>14336</v>
      </c>
      <c r="E38" s="527">
        <v>14336</v>
      </c>
      <c r="F38" s="527">
        <v>11262</v>
      </c>
    </row>
    <row r="39" spans="1:6" s="306" customFormat="1" ht="12" customHeight="1">
      <c r="A39" s="560"/>
      <c r="B39" s="522">
        <v>9</v>
      </c>
      <c r="C39" s="13" t="s">
        <v>164</v>
      </c>
      <c r="D39" s="530"/>
      <c r="E39" s="530"/>
      <c r="F39" s="530"/>
    </row>
    <row r="40" spans="1:6" s="306" customFormat="1" ht="22.5">
      <c r="A40" s="560"/>
      <c r="B40" s="522"/>
      <c r="C40" s="543" t="s">
        <v>481</v>
      </c>
      <c r="D40" s="544"/>
      <c r="E40" s="544"/>
      <c r="F40" s="544"/>
    </row>
    <row r="41" spans="1:6" ht="12" customHeight="1">
      <c r="A41" s="560"/>
      <c r="B41" s="522">
        <v>10</v>
      </c>
      <c r="C41" s="29" t="s">
        <v>303</v>
      </c>
      <c r="D41" s="530">
        <v>3000</v>
      </c>
      <c r="E41" s="530"/>
      <c r="F41" s="530"/>
    </row>
    <row r="42" spans="1:6" ht="12" customHeight="1" thickBot="1">
      <c r="A42" s="559"/>
      <c r="B42" s="519">
        <v>11</v>
      </c>
      <c r="C42" s="45" t="s">
        <v>308</v>
      </c>
      <c r="D42" s="527"/>
      <c r="E42" s="527"/>
      <c r="F42" s="527">
        <v>2911</v>
      </c>
    </row>
    <row r="43" spans="1:6" s="306" customFormat="1" ht="12" customHeight="1" thickBot="1">
      <c r="A43" s="436">
        <v>10</v>
      </c>
      <c r="B43" s="71"/>
      <c r="C43" s="72" t="s">
        <v>186</v>
      </c>
      <c r="D43" s="529">
        <f>SUM(D44:D47)</f>
        <v>19153</v>
      </c>
      <c r="E43" s="529">
        <f>SUM(E44:E47)</f>
        <v>19153</v>
      </c>
      <c r="F43" s="529">
        <f>SUM(F44:F47)</f>
        <v>20287</v>
      </c>
    </row>
    <row r="44" spans="1:6" ht="12" customHeight="1">
      <c r="A44" s="559"/>
      <c r="B44" s="519">
        <v>1</v>
      </c>
      <c r="C44" s="57" t="s">
        <v>230</v>
      </c>
      <c r="D44" s="527">
        <v>19153</v>
      </c>
      <c r="E44" s="527">
        <v>19153</v>
      </c>
      <c r="F44" s="527">
        <v>12512</v>
      </c>
    </row>
    <row r="45" spans="1:6" ht="12" customHeight="1">
      <c r="A45" s="559"/>
      <c r="B45" s="519">
        <v>2</v>
      </c>
      <c r="C45" s="57" t="s">
        <v>441</v>
      </c>
      <c r="D45" s="527"/>
      <c r="E45" s="527"/>
      <c r="F45" s="527">
        <v>7716</v>
      </c>
    </row>
    <row r="46" spans="1:6" ht="12" customHeight="1">
      <c r="A46" s="559"/>
      <c r="B46" s="519">
        <v>3</v>
      </c>
      <c r="C46" s="57" t="s">
        <v>345</v>
      </c>
      <c r="D46" s="527"/>
      <c r="E46" s="527"/>
      <c r="F46" s="527"/>
    </row>
    <row r="47" spans="1:6" ht="12" customHeight="1" thickBot="1">
      <c r="A47" s="559"/>
      <c r="B47" s="532">
        <v>4</v>
      </c>
      <c r="C47" s="57" t="s">
        <v>187</v>
      </c>
      <c r="D47" s="531"/>
      <c r="E47" s="531"/>
      <c r="F47" s="531">
        <v>59</v>
      </c>
    </row>
    <row r="48" spans="1:6" ht="12" customHeight="1" thickBot="1">
      <c r="A48" s="436">
        <v>11</v>
      </c>
      <c r="B48" s="520"/>
      <c r="C48" s="72" t="s">
        <v>990</v>
      </c>
      <c r="D48" s="590">
        <f>+D29+D43</f>
        <v>206377</v>
      </c>
      <c r="E48" s="590">
        <f>+E43+E29</f>
        <v>206030</v>
      </c>
      <c r="F48" s="590">
        <f>+F43+F29</f>
        <v>123930</v>
      </c>
    </row>
    <row r="49" spans="1:6" ht="15" customHeight="1" thickBot="1">
      <c r="A49" s="436">
        <v>12</v>
      </c>
      <c r="B49" s="82"/>
      <c r="C49" s="72" t="s">
        <v>497</v>
      </c>
      <c r="D49" s="556"/>
      <c r="E49" s="556"/>
      <c r="F49" s="556">
        <v>65832</v>
      </c>
    </row>
    <row r="50" spans="1:6" ht="13.5" thickBot="1">
      <c r="A50" s="555"/>
      <c r="B50" s="82"/>
      <c r="C50" s="126" t="s">
        <v>191</v>
      </c>
      <c r="D50" s="538">
        <f>D29+D43</f>
        <v>206377</v>
      </c>
      <c r="E50" s="538">
        <f>E29+E43</f>
        <v>206030</v>
      </c>
      <c r="F50" s="538">
        <f>F29+F43</f>
        <v>123930</v>
      </c>
    </row>
    <row r="51" spans="1:6" ht="15" customHeight="1" thickBot="1">
      <c r="A51" s="545"/>
      <c r="B51" s="546"/>
      <c r="C51" s="546"/>
      <c r="D51" s="546"/>
      <c r="E51" s="546"/>
      <c r="F51" s="546"/>
    </row>
    <row r="52" spans="1:6" ht="13.5" thickBot="1">
      <c r="A52" s="547" t="s">
        <v>991</v>
      </c>
      <c r="B52" s="548"/>
      <c r="C52" s="549"/>
      <c r="D52" s="550"/>
      <c r="E52" s="550">
        <v>15</v>
      </c>
      <c r="F52" s="550">
        <v>15</v>
      </c>
    </row>
    <row r="53" spans="1:6" ht="12.75">
      <c r="A53" s="670"/>
      <c r="B53" s="670"/>
      <c r="C53" s="670"/>
      <c r="D53" s="670"/>
      <c r="E53" s="670"/>
      <c r="F53" s="670"/>
    </row>
    <row r="54" spans="1:4" ht="12.75">
      <c r="A54" s="545"/>
      <c r="B54" s="546"/>
      <c r="C54" s="546"/>
      <c r="D54" s="546"/>
    </row>
    <row r="55" spans="1:4" ht="12.75">
      <c r="A55" s="545"/>
      <c r="B55" s="546"/>
      <c r="C55" s="546"/>
      <c r="D55" s="546"/>
    </row>
    <row r="56" spans="1:4" ht="12.75">
      <c r="A56" s="545"/>
      <c r="B56" s="546"/>
      <c r="C56" s="546"/>
      <c r="D56" s="546"/>
    </row>
    <row r="57" spans="1:4" ht="12.75">
      <c r="A57" s="545"/>
      <c r="B57" s="546"/>
      <c r="C57" s="546"/>
      <c r="D57" s="546"/>
    </row>
  </sheetData>
  <sheetProtection/>
  <mergeCells count="7">
    <mergeCell ref="C1:F1"/>
    <mergeCell ref="A53:F53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5"/>
  <dimension ref="A1:M57"/>
  <sheetViews>
    <sheetView workbookViewId="0" topLeftCell="A1">
      <selection activeCell="J3" sqref="J3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41.12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660" t="s">
        <v>1</v>
      </c>
      <c r="D1" s="660"/>
      <c r="E1" s="660"/>
      <c r="F1" s="660"/>
    </row>
    <row r="2" spans="1:6" s="303" customFormat="1" ht="15.75">
      <c r="A2" s="64" t="s">
        <v>168</v>
      </c>
      <c r="B2" s="65"/>
      <c r="C2" s="671" t="s">
        <v>77</v>
      </c>
      <c r="D2" s="672"/>
      <c r="E2" s="673"/>
      <c r="F2" s="434" t="s">
        <v>483</v>
      </c>
    </row>
    <row r="3" spans="1:6" s="303" customFormat="1" ht="16.5" thickBot="1">
      <c r="A3" s="67" t="s">
        <v>171</v>
      </c>
      <c r="B3" s="68"/>
      <c r="C3" s="675" t="s">
        <v>485</v>
      </c>
      <c r="D3" s="666"/>
      <c r="E3" s="667"/>
      <c r="F3" s="435" t="s">
        <v>486</v>
      </c>
    </row>
    <row r="4" spans="1:6" s="304" customFormat="1" ht="21" customHeight="1" thickBot="1">
      <c r="A4" s="69"/>
      <c r="B4" s="69"/>
      <c r="C4" s="69"/>
      <c r="D4" s="69"/>
      <c r="E4" s="69"/>
      <c r="F4" s="7" t="s">
        <v>172</v>
      </c>
    </row>
    <row r="5" spans="1:6" ht="36">
      <c r="A5" s="60" t="s">
        <v>173</v>
      </c>
      <c r="B5" s="61" t="s">
        <v>174</v>
      </c>
      <c r="C5" s="629" t="s">
        <v>175</v>
      </c>
      <c r="D5" s="94" t="s">
        <v>429</v>
      </c>
      <c r="E5" s="94" t="s">
        <v>430</v>
      </c>
      <c r="F5" s="633" t="s">
        <v>348</v>
      </c>
    </row>
    <row r="6" spans="1:6" ht="13.5" thickBot="1">
      <c r="A6" s="62" t="s">
        <v>176</v>
      </c>
      <c r="B6" s="63"/>
      <c r="C6" s="630"/>
      <c r="D6" s="668" t="s">
        <v>431</v>
      </c>
      <c r="E6" s="669"/>
      <c r="F6" s="634"/>
    </row>
    <row r="7" spans="1:6" s="212" customFormat="1" ht="12" customHeight="1" thickBot="1">
      <c r="A7" s="98">
        <v>1</v>
      </c>
      <c r="B7" s="88">
        <v>2</v>
      </c>
      <c r="C7" s="88">
        <v>3</v>
      </c>
      <c r="D7" s="99">
        <v>4</v>
      </c>
      <c r="E7" s="99">
        <v>5</v>
      </c>
      <c r="F7" s="100">
        <v>6</v>
      </c>
    </row>
    <row r="8" spans="1:6" s="307" customFormat="1" ht="15.75" customHeight="1" thickBot="1">
      <c r="A8" s="85"/>
      <c r="B8" s="86"/>
      <c r="C8" s="127" t="s">
        <v>177</v>
      </c>
      <c r="D8" s="83"/>
      <c r="E8" s="83"/>
      <c r="F8" s="87"/>
    </row>
    <row r="9" spans="1:6" s="306" customFormat="1" ht="12" customHeight="1" thickBot="1">
      <c r="A9" s="70">
        <v>1</v>
      </c>
      <c r="B9" s="71"/>
      <c r="C9" s="72" t="s">
        <v>178</v>
      </c>
      <c r="D9" s="526">
        <f>SUM(D10:D13)</f>
        <v>0</v>
      </c>
      <c r="E9" s="526">
        <f>SUM(E10:E13)</f>
        <v>0</v>
      </c>
      <c r="F9" s="526">
        <f>SUM(F10:F13)</f>
        <v>0</v>
      </c>
    </row>
    <row r="10" spans="1:6" ht="12" customHeight="1">
      <c r="A10" s="73"/>
      <c r="B10" s="519">
        <v>1</v>
      </c>
      <c r="C10" s="57" t="s">
        <v>501</v>
      </c>
      <c r="D10" s="527"/>
      <c r="E10" s="527"/>
      <c r="F10" s="527"/>
    </row>
    <row r="11" spans="1:6" ht="12" customHeight="1">
      <c r="A11" s="73"/>
      <c r="B11" s="519">
        <v>2</v>
      </c>
      <c r="C11" s="57" t="s">
        <v>296</v>
      </c>
      <c r="D11" s="527"/>
      <c r="E11" s="527"/>
      <c r="F11" s="527"/>
    </row>
    <row r="12" spans="1:6" ht="22.5">
      <c r="A12" s="73"/>
      <c r="B12" s="519">
        <v>3</v>
      </c>
      <c r="C12" s="57" t="s">
        <v>297</v>
      </c>
      <c r="D12" s="527"/>
      <c r="E12" s="527"/>
      <c r="F12" s="527"/>
    </row>
    <row r="13" spans="1:6" ht="12" customHeight="1" thickBot="1">
      <c r="A13" s="73"/>
      <c r="B13" s="519">
        <v>4</v>
      </c>
      <c r="C13" s="57" t="s">
        <v>298</v>
      </c>
      <c r="D13" s="527"/>
      <c r="E13" s="527"/>
      <c r="F13" s="527"/>
    </row>
    <row r="14" spans="1:6" ht="12" customHeight="1" thickBot="1">
      <c r="A14" s="70">
        <v>2</v>
      </c>
      <c r="B14" s="82"/>
      <c r="C14" s="72" t="s">
        <v>182</v>
      </c>
      <c r="D14" s="528"/>
      <c r="E14" s="528"/>
      <c r="F14" s="528"/>
    </row>
    <row r="15" spans="1:6" s="306" customFormat="1" ht="12" customHeight="1" thickBot="1">
      <c r="A15" s="70">
        <v>3</v>
      </c>
      <c r="B15" s="71"/>
      <c r="C15" s="72" t="s">
        <v>339</v>
      </c>
      <c r="D15" s="529">
        <f>SUM(D16:D20)</f>
        <v>215</v>
      </c>
      <c r="E15" s="529">
        <f>SUM(E16:E20)</f>
        <v>215</v>
      </c>
      <c r="F15" s="529">
        <f>SUM(F16:F20)</f>
        <v>2458</v>
      </c>
    </row>
    <row r="16" spans="1:6" ht="12" customHeight="1">
      <c r="A16" s="77"/>
      <c r="B16" s="522">
        <v>1</v>
      </c>
      <c r="C16" s="78" t="s">
        <v>340</v>
      </c>
      <c r="D16" s="530">
        <v>215</v>
      </c>
      <c r="E16" s="530">
        <v>215</v>
      </c>
      <c r="F16" s="530">
        <v>2458</v>
      </c>
    </row>
    <row r="17" spans="1:6" ht="12" customHeight="1">
      <c r="A17" s="73"/>
      <c r="B17" s="519">
        <v>2</v>
      </c>
      <c r="C17" s="78" t="s">
        <v>341</v>
      </c>
      <c r="D17" s="527"/>
      <c r="E17" s="527"/>
      <c r="F17" s="527"/>
    </row>
    <row r="18" spans="1:6" ht="12" customHeight="1">
      <c r="A18" s="73"/>
      <c r="B18" s="519">
        <v>3</v>
      </c>
      <c r="C18" s="57" t="s">
        <v>651</v>
      </c>
      <c r="D18" s="527"/>
      <c r="E18" s="527"/>
      <c r="F18" s="527"/>
    </row>
    <row r="19" spans="1:6" ht="12" customHeight="1">
      <c r="A19" s="73"/>
      <c r="B19" s="519">
        <v>4</v>
      </c>
      <c r="C19" s="80" t="s">
        <v>342</v>
      </c>
      <c r="D19" s="527"/>
      <c r="E19" s="527"/>
      <c r="F19" s="527"/>
    </row>
    <row r="20" spans="1:6" ht="12" customHeight="1" thickBot="1">
      <c r="A20" s="75"/>
      <c r="B20" s="521">
        <v>5</v>
      </c>
      <c r="C20" s="58" t="s">
        <v>343</v>
      </c>
      <c r="D20" s="531"/>
      <c r="E20" s="531"/>
      <c r="F20" s="531"/>
    </row>
    <row r="21" spans="1:6" ht="12" customHeight="1" thickBot="1">
      <c r="A21" s="70">
        <v>4</v>
      </c>
      <c r="B21" s="88"/>
      <c r="C21" s="72" t="s">
        <v>992</v>
      </c>
      <c r="D21" s="526">
        <f>+D9+D14+D15</f>
        <v>215</v>
      </c>
      <c r="E21" s="526">
        <f>+E9+E14+E15</f>
        <v>215</v>
      </c>
      <c r="F21" s="526">
        <f>+F9+F14+F15</f>
        <v>2458</v>
      </c>
    </row>
    <row r="22" spans="1:6" ht="12" customHeight="1" thickBot="1">
      <c r="A22" s="70">
        <v>5</v>
      </c>
      <c r="B22" s="71"/>
      <c r="C22" s="72" t="s">
        <v>227</v>
      </c>
      <c r="D22" s="528">
        <v>1215</v>
      </c>
      <c r="E22" s="528">
        <v>1215</v>
      </c>
      <c r="F22" s="528"/>
    </row>
    <row r="23" spans="1:6" ht="12" customHeight="1" thickBot="1">
      <c r="A23" s="70">
        <v>6</v>
      </c>
      <c r="B23" s="71"/>
      <c r="C23" s="72" t="s">
        <v>228</v>
      </c>
      <c r="D23" s="528"/>
      <c r="E23" s="528"/>
      <c r="F23" s="528"/>
    </row>
    <row r="24" spans="1:6" ht="12" customHeight="1" thickBot="1">
      <c r="A24" s="70">
        <v>7</v>
      </c>
      <c r="B24" s="71"/>
      <c r="C24" s="72" t="s">
        <v>496</v>
      </c>
      <c r="D24" s="528"/>
      <c r="E24" s="528"/>
      <c r="F24" s="528"/>
    </row>
    <row r="25" spans="1:6" ht="12" customHeight="1" thickBot="1">
      <c r="A25" s="89">
        <v>8</v>
      </c>
      <c r="B25" s="535"/>
      <c r="C25" s="536" t="s">
        <v>192</v>
      </c>
      <c r="D25" s="537"/>
      <c r="E25" s="537"/>
      <c r="F25" s="537"/>
    </row>
    <row r="26" spans="1:6" s="305" customFormat="1" ht="15" customHeight="1" thickBot="1">
      <c r="A26" s="81"/>
      <c r="B26" s="82"/>
      <c r="C26" s="126" t="s">
        <v>159</v>
      </c>
      <c r="D26" s="538">
        <f>+D21+D22+D23+D24+D25</f>
        <v>1430</v>
      </c>
      <c r="E26" s="538">
        <f>+E21+E22+E23+E24+E25</f>
        <v>1430</v>
      </c>
      <c r="F26" s="538">
        <f>+F21+F22+F23+F24+F25</f>
        <v>2458</v>
      </c>
    </row>
    <row r="27" spans="1:7" s="305" customFormat="1" ht="9.75" customHeight="1" thickBot="1">
      <c r="A27" s="90"/>
      <c r="B27" s="539"/>
      <c r="C27" s="91"/>
      <c r="D27" s="551"/>
      <c r="E27" s="551"/>
      <c r="F27" s="551"/>
      <c r="G27" s="565"/>
    </row>
    <row r="28" spans="1:13" s="307" customFormat="1" ht="15.75" customHeight="1" thickBot="1">
      <c r="A28" s="85"/>
      <c r="B28" s="86"/>
      <c r="C28" s="83" t="s">
        <v>185</v>
      </c>
      <c r="D28" s="541"/>
      <c r="E28" s="541"/>
      <c r="F28" s="541"/>
      <c r="H28" s="674"/>
      <c r="I28" s="674"/>
      <c r="J28" s="674"/>
      <c r="K28" s="674"/>
      <c r="L28" s="674"/>
      <c r="M28" s="674"/>
    </row>
    <row r="29" spans="1:6" s="306" customFormat="1" ht="12" customHeight="1" thickBot="1">
      <c r="A29" s="70">
        <v>9</v>
      </c>
      <c r="B29" s="71"/>
      <c r="C29" s="72" t="s">
        <v>988</v>
      </c>
      <c r="D29" s="529">
        <f>D30+SUM(D32:D39)+SUM(D41:D42)</f>
        <v>450</v>
      </c>
      <c r="E29" s="529">
        <f>E30+SUM(E32:E39)+SUM(E41:E42)</f>
        <v>450</v>
      </c>
      <c r="F29" s="529">
        <f>F30+SUM(F32:F39)+SUM(F41:F42)</f>
        <v>674</v>
      </c>
    </row>
    <row r="30" spans="1:6" ht="12" customHeight="1">
      <c r="A30" s="73"/>
      <c r="B30" s="519">
        <v>1</v>
      </c>
      <c r="C30" s="24" t="s">
        <v>161</v>
      </c>
      <c r="D30" s="527"/>
      <c r="E30" s="527"/>
      <c r="F30" s="527">
        <v>8</v>
      </c>
    </row>
    <row r="31" spans="1:6" ht="12" customHeight="1">
      <c r="A31" s="73"/>
      <c r="B31" s="519"/>
      <c r="C31" s="525" t="s">
        <v>989</v>
      </c>
      <c r="D31" s="542"/>
      <c r="E31" s="542"/>
      <c r="F31" s="542"/>
    </row>
    <row r="32" spans="1:6" ht="12" customHeight="1">
      <c r="A32" s="73"/>
      <c r="B32" s="519">
        <v>2</v>
      </c>
      <c r="C32" s="13" t="s">
        <v>162</v>
      </c>
      <c r="D32" s="527"/>
      <c r="E32" s="527"/>
      <c r="F32" s="527"/>
    </row>
    <row r="33" spans="1:6" ht="12" customHeight="1">
      <c r="A33" s="75"/>
      <c r="B33" s="521">
        <v>3</v>
      </c>
      <c r="C33" s="13" t="s">
        <v>163</v>
      </c>
      <c r="D33" s="531">
        <v>200</v>
      </c>
      <c r="E33" s="531">
        <v>200</v>
      </c>
      <c r="F33" s="531">
        <v>186</v>
      </c>
    </row>
    <row r="34" spans="1:6" ht="12" customHeight="1">
      <c r="A34" s="75"/>
      <c r="B34" s="521">
        <v>4</v>
      </c>
      <c r="C34" s="28" t="s">
        <v>234</v>
      </c>
      <c r="D34" s="531"/>
      <c r="E34" s="531"/>
      <c r="F34" s="531"/>
    </row>
    <row r="35" spans="1:6" ht="12" customHeight="1">
      <c r="A35" s="75"/>
      <c r="B35" s="521">
        <v>5</v>
      </c>
      <c r="C35" s="44" t="s">
        <v>344</v>
      </c>
      <c r="D35" s="531"/>
      <c r="E35" s="531"/>
      <c r="F35" s="531"/>
    </row>
    <row r="36" spans="1:6" ht="12" customHeight="1">
      <c r="A36" s="75"/>
      <c r="B36" s="521">
        <v>6</v>
      </c>
      <c r="C36" s="13" t="s">
        <v>288</v>
      </c>
      <c r="D36" s="531"/>
      <c r="E36" s="531"/>
      <c r="F36" s="531"/>
    </row>
    <row r="37" spans="1:6" ht="12" customHeight="1">
      <c r="A37" s="75"/>
      <c r="B37" s="521">
        <v>7</v>
      </c>
      <c r="C37" s="56" t="s">
        <v>311</v>
      </c>
      <c r="D37" s="531">
        <v>250</v>
      </c>
      <c r="E37" s="531">
        <v>250</v>
      </c>
      <c r="F37" s="531">
        <v>480</v>
      </c>
    </row>
    <row r="38" spans="1:6" s="306" customFormat="1" ht="12" customHeight="1">
      <c r="A38" s="73"/>
      <c r="B38" s="519">
        <v>8</v>
      </c>
      <c r="C38" s="13" t="s">
        <v>232</v>
      </c>
      <c r="D38" s="527"/>
      <c r="E38" s="527"/>
      <c r="F38" s="527"/>
    </row>
    <row r="39" spans="1:6" s="306" customFormat="1" ht="12" customHeight="1">
      <c r="A39" s="77"/>
      <c r="B39" s="522">
        <v>9</v>
      </c>
      <c r="C39" s="13" t="s">
        <v>164</v>
      </c>
      <c r="D39" s="530"/>
      <c r="E39" s="530"/>
      <c r="F39" s="530"/>
    </row>
    <row r="40" spans="1:6" s="306" customFormat="1" ht="22.5">
      <c r="A40" s="77"/>
      <c r="B40" s="522"/>
      <c r="C40" s="543" t="s">
        <v>481</v>
      </c>
      <c r="D40" s="544"/>
      <c r="E40" s="544"/>
      <c r="F40" s="544"/>
    </row>
    <row r="41" spans="1:6" ht="12" customHeight="1">
      <c r="A41" s="77"/>
      <c r="B41" s="522">
        <v>10</v>
      </c>
      <c r="C41" s="29" t="s">
        <v>303</v>
      </c>
      <c r="D41" s="530"/>
      <c r="E41" s="530"/>
      <c r="F41" s="530"/>
    </row>
    <row r="42" spans="1:6" ht="12" customHeight="1" thickBot="1">
      <c r="A42" s="73"/>
      <c r="B42" s="519">
        <v>11</v>
      </c>
      <c r="C42" s="45" t="s">
        <v>308</v>
      </c>
      <c r="D42" s="527"/>
      <c r="E42" s="527"/>
      <c r="F42" s="527"/>
    </row>
    <row r="43" spans="1:6" s="306" customFormat="1" ht="12" customHeight="1" thickBot="1">
      <c r="A43" s="70">
        <v>10</v>
      </c>
      <c r="B43" s="71"/>
      <c r="C43" s="72" t="s">
        <v>186</v>
      </c>
      <c r="D43" s="529">
        <f>SUM(D44:D47)</f>
        <v>0</v>
      </c>
      <c r="E43" s="529">
        <f>SUM(E44:E47)</f>
        <v>0</v>
      </c>
      <c r="F43" s="529">
        <f>SUM(F44:F47)</f>
        <v>0</v>
      </c>
    </row>
    <row r="44" spans="1:6" ht="12" customHeight="1">
      <c r="A44" s="73"/>
      <c r="B44" s="519">
        <v>1</v>
      </c>
      <c r="C44" s="57" t="s">
        <v>230</v>
      </c>
      <c r="D44" s="527"/>
      <c r="E44" s="527"/>
      <c r="F44" s="527"/>
    </row>
    <row r="45" spans="1:6" ht="12" customHeight="1">
      <c r="A45" s="73"/>
      <c r="B45" s="519">
        <v>2</v>
      </c>
      <c r="C45" s="57" t="s">
        <v>441</v>
      </c>
      <c r="D45" s="527"/>
      <c r="E45" s="527"/>
      <c r="F45" s="527"/>
    </row>
    <row r="46" spans="1:6" ht="12" customHeight="1">
      <c r="A46" s="73"/>
      <c r="B46" s="519">
        <v>3</v>
      </c>
      <c r="C46" s="57" t="s">
        <v>345</v>
      </c>
      <c r="D46" s="527"/>
      <c r="E46" s="527"/>
      <c r="F46" s="527"/>
    </row>
    <row r="47" spans="1:6" ht="12" customHeight="1" thickBot="1">
      <c r="A47" s="73"/>
      <c r="B47" s="519">
        <v>4</v>
      </c>
      <c r="C47" s="57" t="s">
        <v>187</v>
      </c>
      <c r="D47" s="527"/>
      <c r="E47" s="527"/>
      <c r="F47" s="527"/>
    </row>
    <row r="48" spans="1:6" ht="12" customHeight="1" thickBot="1">
      <c r="A48" s="70">
        <v>11</v>
      </c>
      <c r="B48" s="88"/>
      <c r="C48" s="72" t="s">
        <v>993</v>
      </c>
      <c r="D48" s="526">
        <f>+D43+D29</f>
        <v>450</v>
      </c>
      <c r="E48" s="526">
        <f>+E43+E29</f>
        <v>450</v>
      </c>
      <c r="F48" s="526">
        <f>+F43+F29</f>
        <v>674</v>
      </c>
    </row>
    <row r="49" spans="1:6" ht="15" customHeight="1" thickBot="1">
      <c r="A49" s="70">
        <v>12</v>
      </c>
      <c r="B49" s="520"/>
      <c r="C49" s="72" t="s">
        <v>497</v>
      </c>
      <c r="D49" s="564"/>
      <c r="E49" s="564"/>
      <c r="F49" s="564"/>
    </row>
    <row r="50" spans="1:6" ht="13.5" thickBot="1">
      <c r="A50" s="81"/>
      <c r="B50" s="82"/>
      <c r="C50" s="126" t="s">
        <v>191</v>
      </c>
      <c r="D50" s="538">
        <f>+D49+D48</f>
        <v>450</v>
      </c>
      <c r="E50" s="538">
        <f>+E49+E48</f>
        <v>450</v>
      </c>
      <c r="F50" s="538">
        <f>+F49+F48</f>
        <v>674</v>
      </c>
    </row>
    <row r="51" spans="1:6" ht="15" customHeight="1" thickBot="1">
      <c r="A51" s="545"/>
      <c r="B51" s="546"/>
      <c r="C51" s="546"/>
      <c r="D51" s="546"/>
      <c r="E51" s="546"/>
      <c r="F51" s="546"/>
    </row>
    <row r="52" spans="1:6" ht="13.5" thickBot="1">
      <c r="A52" s="547" t="s">
        <v>991</v>
      </c>
      <c r="B52" s="548"/>
      <c r="C52" s="549"/>
      <c r="D52" s="550"/>
      <c r="E52" s="550"/>
      <c r="F52" s="550"/>
    </row>
    <row r="53" spans="1:6" ht="12.75" customHeight="1">
      <c r="A53" s="661"/>
      <c r="B53" s="661"/>
      <c r="C53" s="661"/>
      <c r="D53" s="661"/>
      <c r="E53" s="661"/>
      <c r="F53" s="661"/>
    </row>
    <row r="54" spans="1:4" ht="12.75">
      <c r="A54" s="545"/>
      <c r="B54" s="546"/>
      <c r="C54" s="546"/>
      <c r="D54" s="546"/>
    </row>
    <row r="55" spans="1:4" ht="12.75">
      <c r="A55" s="545"/>
      <c r="B55" s="546"/>
      <c r="C55" s="546"/>
      <c r="D55" s="546"/>
    </row>
    <row r="56" spans="1:4" ht="12.75">
      <c r="A56" s="545"/>
      <c r="B56" s="546"/>
      <c r="C56" s="546"/>
      <c r="D56" s="546"/>
    </row>
    <row r="57" spans="1:4" ht="12.75">
      <c r="A57" s="545"/>
      <c r="B57" s="546"/>
      <c r="C57" s="546"/>
      <c r="D57" s="546"/>
    </row>
  </sheetData>
  <sheetProtection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6"/>
  <dimension ref="A1:M56"/>
  <sheetViews>
    <sheetView workbookViewId="0" topLeftCell="A1">
      <selection activeCell="C1" sqref="C1:F1"/>
    </sheetView>
  </sheetViews>
  <sheetFormatPr defaultColWidth="9.00390625" defaultRowHeight="12.75"/>
  <cols>
    <col min="1" max="1" width="11.875" style="5" customWidth="1"/>
    <col min="2" max="2" width="8.625" style="6" customWidth="1"/>
    <col min="3" max="3" width="39.875" style="6" customWidth="1"/>
    <col min="4" max="6" width="12.875" style="6" customWidth="1"/>
    <col min="7" max="16384" width="9.375" style="6" customWidth="1"/>
  </cols>
  <sheetData>
    <row r="1" spans="1:6" s="4" customFormat="1" ht="21" customHeight="1" thickBot="1">
      <c r="A1" s="3"/>
      <c r="C1" s="660" t="s">
        <v>0</v>
      </c>
      <c r="D1" s="660"/>
      <c r="E1" s="660"/>
      <c r="F1" s="660"/>
    </row>
    <row r="2" spans="1:6" s="303" customFormat="1" ht="15.75">
      <c r="A2" s="64" t="s">
        <v>168</v>
      </c>
      <c r="B2" s="65"/>
      <c r="C2" s="671" t="s">
        <v>78</v>
      </c>
      <c r="D2" s="672"/>
      <c r="E2" s="673"/>
      <c r="F2" s="434" t="s">
        <v>484</v>
      </c>
    </row>
    <row r="3" spans="1:6" s="303" customFormat="1" ht="16.5" thickBot="1">
      <c r="A3" s="67" t="s">
        <v>171</v>
      </c>
      <c r="B3" s="68"/>
      <c r="C3" s="675" t="s">
        <v>485</v>
      </c>
      <c r="D3" s="666"/>
      <c r="E3" s="667"/>
      <c r="F3" s="435" t="s">
        <v>486</v>
      </c>
    </row>
    <row r="4" spans="1:6" s="304" customFormat="1" ht="21" customHeight="1" thickBot="1">
      <c r="A4" s="69"/>
      <c r="B4" s="69"/>
      <c r="C4" s="69"/>
      <c r="D4" s="69"/>
      <c r="E4" s="69"/>
      <c r="F4" s="7" t="s">
        <v>172</v>
      </c>
    </row>
    <row r="5" spans="1:6" ht="36">
      <c r="A5" s="60" t="s">
        <v>173</v>
      </c>
      <c r="B5" s="61" t="s">
        <v>174</v>
      </c>
      <c r="C5" s="629" t="s">
        <v>175</v>
      </c>
      <c r="D5" s="94" t="s">
        <v>429</v>
      </c>
      <c r="E5" s="94" t="s">
        <v>430</v>
      </c>
      <c r="F5" s="633" t="s">
        <v>348</v>
      </c>
    </row>
    <row r="6" spans="1:6" ht="13.5" thickBot="1">
      <c r="A6" s="62" t="s">
        <v>176</v>
      </c>
      <c r="B6" s="63"/>
      <c r="C6" s="630"/>
      <c r="D6" s="668" t="s">
        <v>431</v>
      </c>
      <c r="E6" s="669"/>
      <c r="F6" s="634"/>
    </row>
    <row r="7" spans="1:6" s="212" customFormat="1" ht="12" customHeight="1" thickBot="1">
      <c r="A7" s="98">
        <v>1</v>
      </c>
      <c r="B7" s="88">
        <v>2</v>
      </c>
      <c r="C7" s="88">
        <v>3</v>
      </c>
      <c r="D7" s="99">
        <v>4</v>
      </c>
      <c r="E7" s="99">
        <v>5</v>
      </c>
      <c r="F7" s="100">
        <v>6</v>
      </c>
    </row>
    <row r="8" spans="1:6" s="307" customFormat="1" ht="15.75" customHeight="1" thickBot="1">
      <c r="A8" s="85"/>
      <c r="B8" s="86"/>
      <c r="C8" s="127" t="s">
        <v>177</v>
      </c>
      <c r="D8" s="83"/>
      <c r="E8" s="83"/>
      <c r="F8" s="87"/>
    </row>
    <row r="9" spans="1:6" s="306" customFormat="1" ht="12" customHeight="1" thickBot="1">
      <c r="A9" s="70">
        <v>1</v>
      </c>
      <c r="B9" s="71"/>
      <c r="C9" s="72" t="s">
        <v>178</v>
      </c>
      <c r="D9" s="526">
        <f>SUM(D10:D13)</f>
        <v>0</v>
      </c>
      <c r="E9" s="526">
        <f>SUM(E10:E13)</f>
        <v>0</v>
      </c>
      <c r="F9" s="526">
        <f>SUM(F10:F13)</f>
        <v>1</v>
      </c>
    </row>
    <row r="10" spans="1:6" ht="12" customHeight="1">
      <c r="A10" s="73"/>
      <c r="B10" s="519">
        <v>1</v>
      </c>
      <c r="C10" s="57" t="s">
        <v>501</v>
      </c>
      <c r="D10" s="527"/>
      <c r="E10" s="527"/>
      <c r="F10" s="527"/>
    </row>
    <row r="11" spans="1:6" ht="12" customHeight="1">
      <c r="A11" s="73"/>
      <c r="B11" s="519">
        <v>2</v>
      </c>
      <c r="C11" s="57" t="s">
        <v>296</v>
      </c>
      <c r="D11" s="527"/>
      <c r="E11" s="527"/>
      <c r="F11" s="527"/>
    </row>
    <row r="12" spans="1:6" ht="22.5">
      <c r="A12" s="73"/>
      <c r="B12" s="519">
        <v>3</v>
      </c>
      <c r="C12" s="57" t="s">
        <v>297</v>
      </c>
      <c r="D12" s="527"/>
      <c r="E12" s="527"/>
      <c r="F12" s="527"/>
    </row>
    <row r="13" spans="1:6" ht="12" customHeight="1" thickBot="1">
      <c r="A13" s="73"/>
      <c r="B13" s="519">
        <v>4</v>
      </c>
      <c r="C13" s="57" t="s">
        <v>298</v>
      </c>
      <c r="D13" s="527"/>
      <c r="E13" s="527"/>
      <c r="F13" s="527">
        <v>1</v>
      </c>
    </row>
    <row r="14" spans="1:6" ht="12" customHeight="1" thickBot="1">
      <c r="A14" s="70">
        <v>2</v>
      </c>
      <c r="B14" s="82"/>
      <c r="C14" s="72" t="s">
        <v>182</v>
      </c>
      <c r="D14" s="528"/>
      <c r="E14" s="528"/>
      <c r="F14" s="528"/>
    </row>
    <row r="15" spans="1:6" s="306" customFormat="1" ht="12" customHeight="1" thickBot="1">
      <c r="A15" s="70">
        <v>3</v>
      </c>
      <c r="B15" s="71"/>
      <c r="C15" s="72" t="s">
        <v>339</v>
      </c>
      <c r="D15" s="529">
        <f>SUM(D16:D20)</f>
        <v>215</v>
      </c>
      <c r="E15" s="529">
        <f>SUM(E16:E20)</f>
        <v>215</v>
      </c>
      <c r="F15" s="529">
        <f>SUM(F16:F20)</f>
        <v>357</v>
      </c>
    </row>
    <row r="16" spans="1:6" ht="12" customHeight="1">
      <c r="A16" s="77"/>
      <c r="B16" s="522">
        <v>1</v>
      </c>
      <c r="C16" s="78" t="s">
        <v>340</v>
      </c>
      <c r="D16" s="530">
        <v>215</v>
      </c>
      <c r="E16" s="530">
        <v>215</v>
      </c>
      <c r="F16" s="530">
        <v>357</v>
      </c>
    </row>
    <row r="17" spans="1:6" ht="12" customHeight="1">
      <c r="A17" s="73"/>
      <c r="B17" s="519">
        <v>2</v>
      </c>
      <c r="C17" s="78" t="s">
        <v>341</v>
      </c>
      <c r="D17" s="527"/>
      <c r="E17" s="527"/>
      <c r="F17" s="527"/>
    </row>
    <row r="18" spans="1:6" ht="12" customHeight="1">
      <c r="A18" s="73"/>
      <c r="B18" s="519">
        <v>3</v>
      </c>
      <c r="C18" s="57" t="s">
        <v>651</v>
      </c>
      <c r="D18" s="527"/>
      <c r="E18" s="527"/>
      <c r="F18" s="527"/>
    </row>
    <row r="19" spans="1:6" ht="12" customHeight="1">
      <c r="A19" s="73"/>
      <c r="B19" s="519">
        <v>4</v>
      </c>
      <c r="C19" s="80" t="s">
        <v>342</v>
      </c>
      <c r="D19" s="527"/>
      <c r="E19" s="527"/>
      <c r="F19" s="527"/>
    </row>
    <row r="20" spans="1:6" ht="12" customHeight="1" thickBot="1">
      <c r="A20" s="75"/>
      <c r="B20" s="521">
        <v>5</v>
      </c>
      <c r="C20" s="58" t="s">
        <v>343</v>
      </c>
      <c r="D20" s="531"/>
      <c r="E20" s="531"/>
      <c r="F20" s="531"/>
    </row>
    <row r="21" spans="1:6" ht="12" customHeight="1" thickBot="1">
      <c r="A21" s="70">
        <v>4</v>
      </c>
      <c r="B21" s="88"/>
      <c r="C21" s="72" t="s">
        <v>992</v>
      </c>
      <c r="D21" s="526">
        <f>+D9+D14+D15</f>
        <v>215</v>
      </c>
      <c r="E21" s="526">
        <f>+E9+E14+E15</f>
        <v>215</v>
      </c>
      <c r="F21" s="526">
        <f>+F9+F14+F15</f>
        <v>358</v>
      </c>
    </row>
    <row r="22" spans="1:6" ht="12" customHeight="1" thickBot="1">
      <c r="A22" s="70">
        <v>5</v>
      </c>
      <c r="B22" s="71"/>
      <c r="C22" s="72" t="s">
        <v>227</v>
      </c>
      <c r="D22" s="528">
        <v>357</v>
      </c>
      <c r="E22" s="528">
        <v>357</v>
      </c>
      <c r="F22" s="528"/>
    </row>
    <row r="23" spans="1:6" ht="12" customHeight="1" thickBot="1">
      <c r="A23" s="70">
        <v>6</v>
      </c>
      <c r="B23" s="71"/>
      <c r="C23" s="72" t="s">
        <v>228</v>
      </c>
      <c r="D23" s="528"/>
      <c r="E23" s="528"/>
      <c r="F23" s="528"/>
    </row>
    <row r="24" spans="1:6" ht="12" customHeight="1" thickBot="1">
      <c r="A24" s="70">
        <v>7</v>
      </c>
      <c r="B24" s="71"/>
      <c r="C24" s="72" t="s">
        <v>496</v>
      </c>
      <c r="D24" s="528"/>
      <c r="E24" s="528"/>
      <c r="F24" s="528"/>
    </row>
    <row r="25" spans="1:6" ht="12" customHeight="1" thickBot="1">
      <c r="A25" s="89">
        <v>8</v>
      </c>
      <c r="B25" s="535"/>
      <c r="C25" s="536" t="s">
        <v>192</v>
      </c>
      <c r="D25" s="537"/>
      <c r="E25" s="537"/>
      <c r="F25" s="537"/>
    </row>
    <row r="26" spans="1:6" s="305" customFormat="1" ht="15" customHeight="1" thickBot="1">
      <c r="A26" s="81"/>
      <c r="B26" s="82"/>
      <c r="C26" s="126" t="s">
        <v>159</v>
      </c>
      <c r="D26" s="538">
        <f>+D21+D22+D23+D24+D25</f>
        <v>572</v>
      </c>
      <c r="E26" s="538">
        <f>+E21+E22+E23+E24+E25</f>
        <v>572</v>
      </c>
      <c r="F26" s="538">
        <f>+F21+F22+F23+F24+F25</f>
        <v>358</v>
      </c>
    </row>
    <row r="27" spans="1:6" s="305" customFormat="1" ht="9.75" customHeight="1" thickBot="1">
      <c r="A27" s="90"/>
      <c r="B27" s="539"/>
      <c r="C27" s="91"/>
      <c r="D27" s="551"/>
      <c r="E27" s="551"/>
      <c r="F27" s="551"/>
    </row>
    <row r="28" spans="1:13" s="307" customFormat="1" ht="15.75" customHeight="1" thickBot="1">
      <c r="A28" s="85"/>
      <c r="B28" s="86"/>
      <c r="C28" s="83" t="s">
        <v>185</v>
      </c>
      <c r="D28" s="541"/>
      <c r="E28" s="541"/>
      <c r="F28" s="541"/>
      <c r="H28" s="674"/>
      <c r="I28" s="674"/>
      <c r="J28" s="674"/>
      <c r="K28" s="674"/>
      <c r="L28" s="674"/>
      <c r="M28" s="674"/>
    </row>
    <row r="29" spans="1:6" s="306" customFormat="1" ht="12" customHeight="1" thickBot="1">
      <c r="A29" s="70">
        <v>9</v>
      </c>
      <c r="B29" s="71"/>
      <c r="C29" s="72" t="s">
        <v>988</v>
      </c>
      <c r="D29" s="529">
        <f>D30+SUM(D32:D39)+SUM(D41:D42)</f>
        <v>450</v>
      </c>
      <c r="E29" s="529">
        <f>E30+SUM(E32:E39)+SUM(E41:E42)</f>
        <v>450</v>
      </c>
      <c r="F29" s="529">
        <f>F30+SUM(F32:F39)+SUM(F41:F42)</f>
        <v>358</v>
      </c>
    </row>
    <row r="30" spans="1:6" ht="12" customHeight="1">
      <c r="A30" s="73"/>
      <c r="B30" s="519">
        <v>1</v>
      </c>
      <c r="C30" s="24" t="s">
        <v>161</v>
      </c>
      <c r="D30" s="527"/>
      <c r="E30" s="527"/>
      <c r="F30" s="527"/>
    </row>
    <row r="31" spans="1:6" ht="12" customHeight="1">
      <c r="A31" s="73"/>
      <c r="B31" s="519"/>
      <c r="C31" s="525" t="s">
        <v>989</v>
      </c>
      <c r="D31" s="542"/>
      <c r="E31" s="542"/>
      <c r="F31" s="542"/>
    </row>
    <row r="32" spans="1:6" ht="12" customHeight="1">
      <c r="A32" s="73"/>
      <c r="B32" s="519">
        <v>2</v>
      </c>
      <c r="C32" s="13" t="s">
        <v>162</v>
      </c>
      <c r="D32" s="527"/>
      <c r="E32" s="527"/>
      <c r="F32" s="527"/>
    </row>
    <row r="33" spans="1:6" ht="12" customHeight="1">
      <c r="A33" s="75"/>
      <c r="B33" s="521">
        <v>3</v>
      </c>
      <c r="C33" s="13" t="s">
        <v>163</v>
      </c>
      <c r="D33" s="531">
        <v>200</v>
      </c>
      <c r="E33" s="531">
        <v>200</v>
      </c>
      <c r="F33" s="531"/>
    </row>
    <row r="34" spans="1:6" ht="12" customHeight="1">
      <c r="A34" s="75"/>
      <c r="B34" s="521">
        <v>4</v>
      </c>
      <c r="C34" s="28" t="s">
        <v>234</v>
      </c>
      <c r="D34" s="531"/>
      <c r="E34" s="531"/>
      <c r="F34" s="531">
        <v>358</v>
      </c>
    </row>
    <row r="35" spans="1:6" ht="12" customHeight="1">
      <c r="A35" s="75"/>
      <c r="B35" s="521">
        <v>5</v>
      </c>
      <c r="C35" s="44" t="s">
        <v>344</v>
      </c>
      <c r="D35" s="531"/>
      <c r="E35" s="531"/>
      <c r="F35" s="531"/>
    </row>
    <row r="36" spans="1:6" ht="12" customHeight="1">
      <c r="A36" s="75"/>
      <c r="B36" s="521">
        <v>6</v>
      </c>
      <c r="C36" s="13" t="s">
        <v>288</v>
      </c>
      <c r="D36" s="531"/>
      <c r="E36" s="531"/>
      <c r="F36" s="531"/>
    </row>
    <row r="37" spans="1:6" ht="12" customHeight="1">
      <c r="A37" s="75"/>
      <c r="B37" s="521">
        <v>7</v>
      </c>
      <c r="C37" s="56" t="s">
        <v>311</v>
      </c>
      <c r="D37" s="531">
        <v>250</v>
      </c>
      <c r="E37" s="531">
        <v>250</v>
      </c>
      <c r="F37" s="531"/>
    </row>
    <row r="38" spans="1:6" s="306" customFormat="1" ht="12" customHeight="1">
      <c r="A38" s="73"/>
      <c r="B38" s="519">
        <v>8</v>
      </c>
      <c r="C38" s="13" t="s">
        <v>232</v>
      </c>
      <c r="D38" s="527"/>
      <c r="E38" s="527"/>
      <c r="F38" s="527"/>
    </row>
    <row r="39" spans="1:6" s="306" customFormat="1" ht="12" customHeight="1">
      <c r="A39" s="77"/>
      <c r="B39" s="522">
        <v>9</v>
      </c>
      <c r="C39" s="13" t="s">
        <v>164</v>
      </c>
      <c r="D39" s="530"/>
      <c r="E39" s="530"/>
      <c r="F39" s="530"/>
    </row>
    <row r="40" spans="1:6" s="306" customFormat="1" ht="22.5">
      <c r="A40" s="77"/>
      <c r="B40" s="522"/>
      <c r="C40" s="543" t="s">
        <v>481</v>
      </c>
      <c r="D40" s="544"/>
      <c r="E40" s="544"/>
      <c r="F40" s="544"/>
    </row>
    <row r="41" spans="1:6" ht="12" customHeight="1">
      <c r="A41" s="77"/>
      <c r="B41" s="522">
        <v>10</v>
      </c>
      <c r="C41" s="29" t="s">
        <v>303</v>
      </c>
      <c r="D41" s="530"/>
      <c r="E41" s="530"/>
      <c r="F41" s="530"/>
    </row>
    <row r="42" spans="1:6" ht="12" customHeight="1" thickBot="1">
      <c r="A42" s="73"/>
      <c r="B42" s="519">
        <v>11</v>
      </c>
      <c r="C42" s="45" t="s">
        <v>308</v>
      </c>
      <c r="D42" s="527"/>
      <c r="E42" s="527"/>
      <c r="F42" s="527"/>
    </row>
    <row r="43" spans="1:6" s="306" customFormat="1" ht="12" customHeight="1" thickBot="1">
      <c r="A43" s="70">
        <v>10</v>
      </c>
      <c r="B43" s="71"/>
      <c r="C43" s="72" t="s">
        <v>186</v>
      </c>
      <c r="D43" s="529">
        <f>SUM(D44:D47)</f>
        <v>0</v>
      </c>
      <c r="E43" s="529">
        <f>SUM(E44:E47)</f>
        <v>0</v>
      </c>
      <c r="F43" s="529">
        <f>SUM(F44:F47)</f>
        <v>0</v>
      </c>
    </row>
    <row r="44" spans="1:6" ht="12" customHeight="1">
      <c r="A44" s="73"/>
      <c r="B44" s="519">
        <v>1</v>
      </c>
      <c r="C44" s="57" t="s">
        <v>230</v>
      </c>
      <c r="D44" s="527"/>
      <c r="E44" s="527"/>
      <c r="F44" s="527"/>
    </row>
    <row r="45" spans="1:6" ht="12" customHeight="1">
      <c r="A45" s="73"/>
      <c r="B45" s="519">
        <v>2</v>
      </c>
      <c r="C45" s="57" t="s">
        <v>441</v>
      </c>
      <c r="D45" s="527"/>
      <c r="E45" s="527"/>
      <c r="F45" s="527"/>
    </row>
    <row r="46" spans="1:6" ht="12" customHeight="1">
      <c r="A46" s="73"/>
      <c r="B46" s="519">
        <v>3</v>
      </c>
      <c r="C46" s="57" t="s">
        <v>345</v>
      </c>
      <c r="D46" s="527"/>
      <c r="E46" s="527"/>
      <c r="F46" s="527"/>
    </row>
    <row r="47" spans="1:6" ht="12" customHeight="1" thickBot="1">
      <c r="A47" s="73"/>
      <c r="B47" s="519">
        <v>4</v>
      </c>
      <c r="C47" s="57" t="s">
        <v>187</v>
      </c>
      <c r="D47" s="527"/>
      <c r="E47" s="527"/>
      <c r="F47" s="527"/>
    </row>
    <row r="48" spans="1:6" ht="12" customHeight="1" thickBot="1">
      <c r="A48" s="70">
        <v>11</v>
      </c>
      <c r="B48" s="88"/>
      <c r="C48" s="72" t="s">
        <v>993</v>
      </c>
      <c r="D48" s="526">
        <f>+D43+D29</f>
        <v>450</v>
      </c>
      <c r="E48" s="526">
        <f>+E43+E29</f>
        <v>450</v>
      </c>
      <c r="F48" s="526">
        <f>+F43+F29</f>
        <v>358</v>
      </c>
    </row>
    <row r="49" spans="1:6" ht="15" customHeight="1" thickBot="1">
      <c r="A49" s="70">
        <v>12</v>
      </c>
      <c r="B49" s="520"/>
      <c r="C49" s="72" t="s">
        <v>497</v>
      </c>
      <c r="D49" s="564"/>
      <c r="E49" s="564"/>
      <c r="F49" s="564"/>
    </row>
    <row r="50" spans="1:6" ht="13.5" thickBot="1">
      <c r="A50" s="81"/>
      <c r="B50" s="82"/>
      <c r="C50" s="126" t="s">
        <v>191</v>
      </c>
      <c r="D50" s="538">
        <f>+D49+D48</f>
        <v>450</v>
      </c>
      <c r="E50" s="538">
        <f>+E49+E48</f>
        <v>450</v>
      </c>
      <c r="F50" s="538">
        <f>+F49+F48</f>
        <v>358</v>
      </c>
    </row>
    <row r="51" spans="1:6" ht="15" customHeight="1" thickBot="1">
      <c r="A51" s="545"/>
      <c r="B51" s="546"/>
      <c r="C51" s="546"/>
      <c r="D51" s="546"/>
      <c r="E51" s="546"/>
      <c r="F51" s="546"/>
    </row>
    <row r="52" spans="1:6" ht="13.5" thickBot="1">
      <c r="A52" s="547" t="s">
        <v>991</v>
      </c>
      <c r="B52" s="548"/>
      <c r="C52" s="549"/>
      <c r="D52" s="550"/>
      <c r="E52" s="550"/>
      <c r="F52" s="550"/>
    </row>
    <row r="53" spans="1:6" ht="12.75">
      <c r="A53" s="661"/>
      <c r="B53" s="661"/>
      <c r="C53" s="661"/>
      <c r="D53" s="661"/>
      <c r="E53" s="661"/>
      <c r="F53" s="661"/>
    </row>
    <row r="54" spans="1:4" ht="12.75">
      <c r="A54" s="545"/>
      <c r="B54" s="546"/>
      <c r="C54" s="546"/>
      <c r="D54" s="546"/>
    </row>
    <row r="55" spans="1:4" ht="12.75">
      <c r="A55" s="545"/>
      <c r="B55" s="546"/>
      <c r="C55" s="546"/>
      <c r="D55" s="546"/>
    </row>
    <row r="56" spans="1:4" ht="12.75">
      <c r="A56" s="545"/>
      <c r="B56" s="546"/>
      <c r="C56" s="546"/>
      <c r="D56" s="546"/>
    </row>
  </sheetData>
  <sheetProtection/>
  <mergeCells count="8">
    <mergeCell ref="C1:F1"/>
    <mergeCell ref="A53:F53"/>
    <mergeCell ref="H28:M28"/>
    <mergeCell ref="C5:C6"/>
    <mergeCell ref="F5:F6"/>
    <mergeCell ref="C2:E2"/>
    <mergeCell ref="C3:E3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2"/>
  <dimension ref="A1:E273"/>
  <sheetViews>
    <sheetView zoomScaleSheetLayoutView="120" workbookViewId="0" topLeftCell="A1">
      <selection activeCell="H16" sqref="H16"/>
    </sheetView>
  </sheetViews>
  <sheetFormatPr defaultColWidth="12.00390625" defaultRowHeight="12.75"/>
  <cols>
    <col min="1" max="1" width="67.125" style="308" customWidth="1"/>
    <col min="2" max="2" width="6.125" style="308" customWidth="1"/>
    <col min="3" max="4" width="12.125" style="308" customWidth="1"/>
    <col min="5" max="5" width="12.125" style="359" customWidth="1"/>
    <col min="6" max="16384" width="12.00390625" style="308" customWidth="1"/>
  </cols>
  <sheetData>
    <row r="1" spans="1:5" ht="49.5" customHeight="1">
      <c r="A1" s="676" t="s">
        <v>457</v>
      </c>
      <c r="B1" s="677"/>
      <c r="C1" s="677"/>
      <c r="D1" s="677"/>
      <c r="E1" s="677"/>
    </row>
    <row r="2" spans="3:5" ht="16.5" thickBot="1">
      <c r="C2" s="679" t="s">
        <v>523</v>
      </c>
      <c r="D2" s="679"/>
      <c r="E2" s="679"/>
    </row>
    <row r="3" spans="1:5" ht="15.75" customHeight="1">
      <c r="A3" s="680" t="s">
        <v>490</v>
      </c>
      <c r="B3" s="683" t="s">
        <v>491</v>
      </c>
      <c r="C3" s="686" t="s">
        <v>524</v>
      </c>
      <c r="D3" s="686" t="s">
        <v>525</v>
      </c>
      <c r="E3" s="690" t="s">
        <v>526</v>
      </c>
    </row>
    <row r="4" spans="1:5" ht="11.25" customHeight="1">
      <c r="A4" s="681"/>
      <c r="B4" s="684"/>
      <c r="C4" s="687"/>
      <c r="D4" s="687"/>
      <c r="E4" s="691"/>
    </row>
    <row r="5" spans="1:5" ht="15.75">
      <c r="A5" s="682"/>
      <c r="B5" s="685"/>
      <c r="C5" s="688" t="s">
        <v>492</v>
      </c>
      <c r="D5" s="688"/>
      <c r="E5" s="689"/>
    </row>
    <row r="6" spans="1:5" s="312" customFormat="1" ht="16.5" thickBot="1">
      <c r="A6" s="309">
        <v>1</v>
      </c>
      <c r="B6" s="310">
        <v>2</v>
      </c>
      <c r="C6" s="310">
        <v>3</v>
      </c>
      <c r="D6" s="310">
        <v>4</v>
      </c>
      <c r="E6" s="311">
        <v>5</v>
      </c>
    </row>
    <row r="7" spans="1:5" s="317" customFormat="1" ht="15.75">
      <c r="A7" s="313" t="s">
        <v>527</v>
      </c>
      <c r="B7" s="314" t="s">
        <v>528</v>
      </c>
      <c r="C7" s="315">
        <f>C8+C15+C18+C19+C20</f>
        <v>6654</v>
      </c>
      <c r="D7" s="315">
        <f>D8+D15+D18+D19+D20</f>
        <v>344</v>
      </c>
      <c r="E7" s="316"/>
    </row>
    <row r="8" spans="1:5" s="317" customFormat="1" ht="16.5" customHeight="1">
      <c r="A8" s="318" t="s">
        <v>529</v>
      </c>
      <c r="B8" s="319" t="s">
        <v>530</v>
      </c>
      <c r="C8" s="320">
        <f>C9+C12</f>
        <v>605</v>
      </c>
      <c r="D8" s="320">
        <f>D9+D12</f>
        <v>344</v>
      </c>
      <c r="E8" s="321"/>
    </row>
    <row r="9" spans="1:5" s="317" customFormat="1" ht="15.75">
      <c r="A9" s="322" t="s">
        <v>531</v>
      </c>
      <c r="B9" s="319" t="s">
        <v>532</v>
      </c>
      <c r="C9" s="323">
        <f>SUM(C10:C11)</f>
        <v>605</v>
      </c>
      <c r="D9" s="323">
        <f>SUM(D10:D11)</f>
        <v>344</v>
      </c>
      <c r="E9" s="324"/>
    </row>
    <row r="10" spans="1:5" s="317" customFormat="1" ht="15.75">
      <c r="A10" s="325" t="s">
        <v>533</v>
      </c>
      <c r="B10" s="319" t="s">
        <v>534</v>
      </c>
      <c r="C10" s="326">
        <v>605</v>
      </c>
      <c r="D10" s="326">
        <v>344</v>
      </c>
      <c r="E10" s="324"/>
    </row>
    <row r="11" spans="1:5" s="317" customFormat="1" ht="15.75">
      <c r="A11" s="325" t="s">
        <v>535</v>
      </c>
      <c r="B11" s="319" t="s">
        <v>536</v>
      </c>
      <c r="C11" s="326"/>
      <c r="D11" s="326"/>
      <c r="E11" s="324"/>
    </row>
    <row r="12" spans="1:5" s="317" customFormat="1" ht="15.75">
      <c r="A12" s="322" t="s">
        <v>537</v>
      </c>
      <c r="B12" s="319" t="s">
        <v>538</v>
      </c>
      <c r="C12" s="323">
        <f>SUM(C13:C14)</f>
        <v>0</v>
      </c>
      <c r="D12" s="323">
        <f>SUM(D13:D14)</f>
        <v>0</v>
      </c>
      <c r="E12" s="324"/>
    </row>
    <row r="13" spans="1:5" s="317" customFormat="1" ht="15.75">
      <c r="A13" s="325" t="s">
        <v>539</v>
      </c>
      <c r="B13" s="319" t="s">
        <v>540</v>
      </c>
      <c r="C13" s="326"/>
      <c r="D13" s="326"/>
      <c r="E13" s="324"/>
    </row>
    <row r="14" spans="1:5" s="317" customFormat="1" ht="15.75">
      <c r="A14" s="325" t="s">
        <v>541</v>
      </c>
      <c r="B14" s="319" t="s">
        <v>542</v>
      </c>
      <c r="C14" s="326"/>
      <c r="D14" s="326"/>
      <c r="E14" s="324"/>
    </row>
    <row r="15" spans="1:5" s="317" customFormat="1" ht="15.75">
      <c r="A15" s="318" t="s">
        <v>543</v>
      </c>
      <c r="B15" s="319" t="s">
        <v>544</v>
      </c>
      <c r="C15" s="323">
        <f>SUM(C16:C17)</f>
        <v>0</v>
      </c>
      <c r="D15" s="323">
        <f>SUM(D16:D17)</f>
        <v>0</v>
      </c>
      <c r="E15" s="324"/>
    </row>
    <row r="16" spans="1:5" s="317" customFormat="1" ht="15.75">
      <c r="A16" s="325" t="s">
        <v>545</v>
      </c>
      <c r="B16" s="319" t="s">
        <v>139</v>
      </c>
      <c r="C16" s="326"/>
      <c r="D16" s="326"/>
      <c r="E16" s="324"/>
    </row>
    <row r="17" spans="1:5" s="317" customFormat="1" ht="15.75">
      <c r="A17" s="325" t="s">
        <v>546</v>
      </c>
      <c r="B17" s="319" t="s">
        <v>140</v>
      </c>
      <c r="C17" s="326"/>
      <c r="D17" s="326"/>
      <c r="E17" s="324"/>
    </row>
    <row r="18" spans="1:5" s="317" customFormat="1" ht="15.75">
      <c r="A18" s="318" t="s">
        <v>547</v>
      </c>
      <c r="B18" s="319" t="s">
        <v>141</v>
      </c>
      <c r="C18" s="326"/>
      <c r="D18" s="326"/>
      <c r="E18" s="324"/>
    </row>
    <row r="19" spans="1:5" s="317" customFormat="1" ht="15.75">
      <c r="A19" s="318" t="s">
        <v>548</v>
      </c>
      <c r="B19" s="319" t="s">
        <v>142</v>
      </c>
      <c r="C19" s="326">
        <v>6049</v>
      </c>
      <c r="D19" s="327"/>
      <c r="E19" s="324"/>
    </row>
    <row r="20" spans="1:5" s="317" customFormat="1" ht="15.75">
      <c r="A20" s="318" t="s">
        <v>549</v>
      </c>
      <c r="B20" s="319" t="s">
        <v>143</v>
      </c>
      <c r="C20" s="327"/>
      <c r="D20" s="326"/>
      <c r="E20" s="324"/>
    </row>
    <row r="21" spans="1:5" s="317" customFormat="1" ht="15.75">
      <c r="A21" s="328" t="s">
        <v>556</v>
      </c>
      <c r="B21" s="319" t="s">
        <v>144</v>
      </c>
      <c r="C21" s="329">
        <f>C22+C92+C112+C131</f>
        <v>308189</v>
      </c>
      <c r="D21" s="329">
        <f>D22+D92+D112+D131</f>
        <v>229250</v>
      </c>
      <c r="E21" s="330">
        <f>E22+E92+E112+E131</f>
        <v>0</v>
      </c>
    </row>
    <row r="22" spans="1:5" s="317" customFormat="1" ht="15.75">
      <c r="A22" s="328" t="s">
        <v>557</v>
      </c>
      <c r="B22" s="319" t="s">
        <v>145</v>
      </c>
      <c r="C22" s="329">
        <f>C23+C79+C90+C91</f>
        <v>270090</v>
      </c>
      <c r="D22" s="329">
        <f>D23+D79+D90+D91</f>
        <v>218696</v>
      </c>
      <c r="E22" s="330">
        <f>E23+E79+E90+E91</f>
        <v>0</v>
      </c>
    </row>
    <row r="23" spans="1:5" s="317" customFormat="1" ht="15.75">
      <c r="A23" s="318" t="s">
        <v>558</v>
      </c>
      <c r="B23" s="319" t="s">
        <v>146</v>
      </c>
      <c r="C23" s="331">
        <f>C24+C44</f>
        <v>239455</v>
      </c>
      <c r="D23" s="331">
        <f>D24+D44</f>
        <v>195109</v>
      </c>
      <c r="E23" s="332">
        <f>E24+E44</f>
        <v>0</v>
      </c>
    </row>
    <row r="24" spans="1:5" s="317" customFormat="1" ht="22.5">
      <c r="A24" s="322" t="s">
        <v>559</v>
      </c>
      <c r="B24" s="319" t="s">
        <v>147</v>
      </c>
      <c r="C24" s="323">
        <f>C25+C28+C31+C34+C37+C40+C43</f>
        <v>152946</v>
      </c>
      <c r="D24" s="323">
        <f>D25+D28+D31+D34+D37+D40+D43</f>
        <v>121972</v>
      </c>
      <c r="E24" s="333">
        <f>E25+E28+E31+E34+E37+E40+E43</f>
        <v>0</v>
      </c>
    </row>
    <row r="25" spans="1:5" s="317" customFormat="1" ht="15.75">
      <c r="A25" s="334" t="s">
        <v>560</v>
      </c>
      <c r="B25" s="319" t="s">
        <v>148</v>
      </c>
      <c r="C25" s="323">
        <f>SUM(C26:C27)</f>
        <v>103093</v>
      </c>
      <c r="D25" s="323">
        <f>SUM(D26:D27)</f>
        <v>72623</v>
      </c>
      <c r="E25" s="333">
        <f>SUM(E26:E27)</f>
        <v>0</v>
      </c>
    </row>
    <row r="26" spans="1:5" s="317" customFormat="1" ht="15.75">
      <c r="A26" s="335" t="s">
        <v>561</v>
      </c>
      <c r="B26" s="319" t="s">
        <v>149</v>
      </c>
      <c r="C26" s="326">
        <v>103093</v>
      </c>
      <c r="D26" s="326">
        <v>72623</v>
      </c>
      <c r="E26" s="336"/>
    </row>
    <row r="27" spans="1:5" s="317" customFormat="1" ht="15.75">
      <c r="A27" s="335" t="s">
        <v>562</v>
      </c>
      <c r="B27" s="319" t="s">
        <v>150</v>
      </c>
      <c r="C27" s="326"/>
      <c r="D27" s="327"/>
      <c r="E27" s="336"/>
    </row>
    <row r="28" spans="1:5" s="317" customFormat="1" ht="15.75">
      <c r="A28" s="334" t="s">
        <v>563</v>
      </c>
      <c r="B28" s="319" t="s">
        <v>151</v>
      </c>
      <c r="C28" s="323">
        <f>SUM(C29:C30)</f>
        <v>0</v>
      </c>
      <c r="D28" s="323">
        <f>SUM(D29:D30)</f>
        <v>0</v>
      </c>
      <c r="E28" s="333">
        <f>SUM(E29:E30)</f>
        <v>0</v>
      </c>
    </row>
    <row r="29" spans="1:5" s="317" customFormat="1" ht="15.75">
      <c r="A29" s="335" t="s">
        <v>564</v>
      </c>
      <c r="B29" s="319" t="s">
        <v>152</v>
      </c>
      <c r="C29" s="326"/>
      <c r="D29" s="326"/>
      <c r="E29" s="336"/>
    </row>
    <row r="30" spans="1:5" s="317" customFormat="1" ht="15.75">
      <c r="A30" s="335" t="s">
        <v>565</v>
      </c>
      <c r="B30" s="319" t="s">
        <v>153</v>
      </c>
      <c r="C30" s="326"/>
      <c r="D30" s="327"/>
      <c r="E30" s="336"/>
    </row>
    <row r="31" spans="1:5" s="317" customFormat="1" ht="15.75">
      <c r="A31" s="334" t="s">
        <v>566</v>
      </c>
      <c r="B31" s="319" t="s">
        <v>154</v>
      </c>
      <c r="C31" s="323">
        <f>SUM(C32:C33)</f>
        <v>0</v>
      </c>
      <c r="D31" s="323">
        <f>SUM(D32:D33)</f>
        <v>0</v>
      </c>
      <c r="E31" s="333">
        <f>SUM(E32:E33)</f>
        <v>0</v>
      </c>
    </row>
    <row r="32" spans="1:5" s="317" customFormat="1" ht="15.75">
      <c r="A32" s="335" t="s">
        <v>567</v>
      </c>
      <c r="B32" s="319" t="s">
        <v>155</v>
      </c>
      <c r="C32" s="326"/>
      <c r="D32" s="326"/>
      <c r="E32" s="336"/>
    </row>
    <row r="33" spans="1:5" s="317" customFormat="1" ht="15.75">
      <c r="A33" s="337" t="s">
        <v>568</v>
      </c>
      <c r="B33" s="319" t="s">
        <v>156</v>
      </c>
      <c r="C33" s="326"/>
      <c r="D33" s="327"/>
      <c r="E33" s="336"/>
    </row>
    <row r="34" spans="1:5" s="317" customFormat="1" ht="15.75">
      <c r="A34" s="334" t="s">
        <v>569</v>
      </c>
      <c r="B34" s="319" t="s">
        <v>157</v>
      </c>
      <c r="C34" s="323">
        <f>SUM(C35:C36)</f>
        <v>0</v>
      </c>
      <c r="D34" s="323">
        <f>SUM(D35:D36)</f>
        <v>0</v>
      </c>
      <c r="E34" s="333">
        <f>SUM(E35:E36)</f>
        <v>0</v>
      </c>
    </row>
    <row r="35" spans="1:5" s="317" customFormat="1" ht="15.75">
      <c r="A35" s="335" t="s">
        <v>570</v>
      </c>
      <c r="B35" s="319" t="s">
        <v>158</v>
      </c>
      <c r="C35" s="326"/>
      <c r="D35" s="326"/>
      <c r="E35" s="336"/>
    </row>
    <row r="36" spans="1:5" s="317" customFormat="1" ht="15.75">
      <c r="A36" s="337" t="s">
        <v>571</v>
      </c>
      <c r="B36" s="319" t="s">
        <v>572</v>
      </c>
      <c r="C36" s="326"/>
      <c r="D36" s="327"/>
      <c r="E36" s="336"/>
    </row>
    <row r="37" spans="1:5" s="317" customFormat="1" ht="15.75">
      <c r="A37" s="334" t="s">
        <v>573</v>
      </c>
      <c r="B37" s="319" t="s">
        <v>574</v>
      </c>
      <c r="C37" s="323">
        <f>SUM(C38:C39)</f>
        <v>0</v>
      </c>
      <c r="D37" s="323">
        <f>SUM(D38:D39)</f>
        <v>0</v>
      </c>
      <c r="E37" s="333">
        <f>SUM(E38:E39)</f>
        <v>0</v>
      </c>
    </row>
    <row r="38" spans="1:5" s="317" customFormat="1" ht="15.75">
      <c r="A38" s="335" t="s">
        <v>575</v>
      </c>
      <c r="B38" s="319" t="s">
        <v>576</v>
      </c>
      <c r="C38" s="326"/>
      <c r="D38" s="326"/>
      <c r="E38" s="336"/>
    </row>
    <row r="39" spans="1:5" s="317" customFormat="1" ht="15.75">
      <c r="A39" s="337" t="s">
        <v>577</v>
      </c>
      <c r="B39" s="319" t="s">
        <v>578</v>
      </c>
      <c r="C39" s="326"/>
      <c r="D39" s="327"/>
      <c r="E39" s="336"/>
    </row>
    <row r="40" spans="1:5" s="317" customFormat="1" ht="15.75">
      <c r="A40" s="334" t="s">
        <v>579</v>
      </c>
      <c r="B40" s="319" t="s">
        <v>580</v>
      </c>
      <c r="C40" s="323">
        <f>SUM(C41:C42)</f>
        <v>49853</v>
      </c>
      <c r="D40" s="323">
        <f>SUM(D41:D42)</f>
        <v>49349</v>
      </c>
      <c r="E40" s="333">
        <f>SUM(E41:E42)</f>
        <v>0</v>
      </c>
    </row>
    <row r="41" spans="1:5" s="317" customFormat="1" ht="15.75">
      <c r="A41" s="335" t="s">
        <v>581</v>
      </c>
      <c r="B41" s="319" t="s">
        <v>582</v>
      </c>
      <c r="C41" s="326">
        <v>49853</v>
      </c>
      <c r="D41" s="326">
        <v>49349</v>
      </c>
      <c r="E41" s="336"/>
    </row>
    <row r="42" spans="1:5" s="317" customFormat="1" ht="15.75">
      <c r="A42" s="337" t="s">
        <v>583</v>
      </c>
      <c r="B42" s="319" t="s">
        <v>584</v>
      </c>
      <c r="C42" s="326"/>
      <c r="D42" s="327"/>
      <c r="E42" s="336"/>
    </row>
    <row r="43" spans="1:5" s="317" customFormat="1" ht="15.75">
      <c r="A43" s="334" t="s">
        <v>585</v>
      </c>
      <c r="B43" s="319" t="s">
        <v>586</v>
      </c>
      <c r="C43" s="327"/>
      <c r="D43" s="326"/>
      <c r="E43" s="324"/>
    </row>
    <row r="44" spans="1:5" s="317" customFormat="1" ht="22.5">
      <c r="A44" s="322" t="s">
        <v>587</v>
      </c>
      <c r="B44" s="319" t="s">
        <v>588</v>
      </c>
      <c r="C44" s="323">
        <f>C45+C48+C51+C54+C57+C60+C63+C66+C69+C72+C75+C78</f>
        <v>86509</v>
      </c>
      <c r="D44" s="323">
        <f>D45+D48+D51+D54+D57+D60+D63+D66+D69+D72+D75+D78</f>
        <v>73137</v>
      </c>
      <c r="E44" s="333">
        <f>E45+E48+E51+E54+E57+E60+E63+E66+E69+E72+E75+E78</f>
        <v>0</v>
      </c>
    </row>
    <row r="45" spans="1:5" s="317" customFormat="1" ht="15.75">
      <c r="A45" s="334" t="s">
        <v>589</v>
      </c>
      <c r="B45" s="319" t="s">
        <v>590</v>
      </c>
      <c r="C45" s="323">
        <f>SUM(C46:C47)</f>
        <v>0</v>
      </c>
      <c r="D45" s="323">
        <f>SUM(D46:D47)</f>
        <v>0</v>
      </c>
      <c r="E45" s="333">
        <f>SUM(E46:E47)</f>
        <v>0</v>
      </c>
    </row>
    <row r="46" spans="1:5" s="317" customFormat="1" ht="15.75">
      <c r="A46" s="335" t="s">
        <v>591</v>
      </c>
      <c r="B46" s="319" t="s">
        <v>592</v>
      </c>
      <c r="C46" s="326"/>
      <c r="D46" s="326"/>
      <c r="E46" s="336"/>
    </row>
    <row r="47" spans="1:5" s="317" customFormat="1" ht="15.75">
      <c r="A47" s="337" t="s">
        <v>593</v>
      </c>
      <c r="B47" s="319" t="s">
        <v>594</v>
      </c>
      <c r="C47" s="326"/>
      <c r="D47" s="327"/>
      <c r="E47" s="336"/>
    </row>
    <row r="48" spans="1:5" s="317" customFormat="1" ht="15.75">
      <c r="A48" s="334" t="s">
        <v>595</v>
      </c>
      <c r="B48" s="319" t="s">
        <v>596</v>
      </c>
      <c r="C48" s="323">
        <f>SUM(C49:C50)</f>
        <v>0</v>
      </c>
      <c r="D48" s="323">
        <f>SUM(D49:D50)</f>
        <v>0</v>
      </c>
      <c r="E48" s="333">
        <f>SUM(E49:E50)</f>
        <v>0</v>
      </c>
    </row>
    <row r="49" spans="1:5" s="317" customFormat="1" ht="15.75">
      <c r="A49" s="335" t="s">
        <v>597</v>
      </c>
      <c r="B49" s="319" t="s">
        <v>598</v>
      </c>
      <c r="C49" s="326"/>
      <c r="D49" s="326"/>
      <c r="E49" s="336"/>
    </row>
    <row r="50" spans="1:5" s="317" customFormat="1" ht="15.75">
      <c r="A50" s="337" t="s">
        <v>599</v>
      </c>
      <c r="B50" s="319" t="s">
        <v>600</v>
      </c>
      <c r="C50" s="326"/>
      <c r="D50" s="327"/>
      <c r="E50" s="336"/>
    </row>
    <row r="51" spans="1:5" s="317" customFormat="1" ht="15.75">
      <c r="A51" s="334" t="s">
        <v>601</v>
      </c>
      <c r="B51" s="319" t="s">
        <v>602</v>
      </c>
      <c r="C51" s="323">
        <f>SUM(C52:C53)</f>
        <v>0</v>
      </c>
      <c r="D51" s="323">
        <f>SUM(D52:D53)</f>
        <v>0</v>
      </c>
      <c r="E51" s="333">
        <f>SUM(E52:E53)</f>
        <v>0</v>
      </c>
    </row>
    <row r="52" spans="1:5" s="317" customFormat="1" ht="15.75">
      <c r="A52" s="335" t="s">
        <v>603</v>
      </c>
      <c r="B52" s="319" t="s">
        <v>604</v>
      </c>
      <c r="C52" s="326"/>
      <c r="D52" s="326"/>
      <c r="E52" s="336"/>
    </row>
    <row r="53" spans="1:5" s="317" customFormat="1" ht="15.75">
      <c r="A53" s="337" t="s">
        <v>605</v>
      </c>
      <c r="B53" s="319" t="s">
        <v>606</v>
      </c>
      <c r="C53" s="326"/>
      <c r="D53" s="327"/>
      <c r="E53" s="336"/>
    </row>
    <row r="54" spans="1:5" s="317" customFormat="1" ht="15.75">
      <c r="A54" s="334" t="s">
        <v>607</v>
      </c>
      <c r="B54" s="319" t="s">
        <v>608</v>
      </c>
      <c r="C54" s="323">
        <f>SUM(C55:C56)</f>
        <v>0</v>
      </c>
      <c r="D54" s="323">
        <f>SUM(D55:D56)</f>
        <v>0</v>
      </c>
      <c r="E54" s="333">
        <f>SUM(E55:E56)</f>
        <v>0</v>
      </c>
    </row>
    <row r="55" spans="1:5" s="317" customFormat="1" ht="15.75">
      <c r="A55" s="335" t="s">
        <v>609</v>
      </c>
      <c r="B55" s="319" t="s">
        <v>610</v>
      </c>
      <c r="C55" s="326"/>
      <c r="D55" s="326"/>
      <c r="E55" s="336"/>
    </row>
    <row r="56" spans="1:5" s="317" customFormat="1" ht="15.75">
      <c r="A56" s="337" t="s">
        <v>611</v>
      </c>
      <c r="B56" s="319" t="s">
        <v>612</v>
      </c>
      <c r="C56" s="326"/>
      <c r="D56" s="327"/>
      <c r="E56" s="336"/>
    </row>
    <row r="57" spans="1:5" s="317" customFormat="1" ht="15.75">
      <c r="A57" s="334" t="s">
        <v>613</v>
      </c>
      <c r="B57" s="319" t="s">
        <v>614</v>
      </c>
      <c r="C57" s="323">
        <f>SUM(C58:C59)</f>
        <v>82385</v>
      </c>
      <c r="D57" s="323">
        <f>SUM(D58:D59)</f>
        <v>69013</v>
      </c>
      <c r="E57" s="333">
        <f>SUM(E58:E59)</f>
        <v>0</v>
      </c>
    </row>
    <row r="58" spans="1:5" s="317" customFormat="1" ht="15.75">
      <c r="A58" s="335" t="s">
        <v>615</v>
      </c>
      <c r="B58" s="319" t="s">
        <v>616</v>
      </c>
      <c r="C58" s="326">
        <v>82369</v>
      </c>
      <c r="D58" s="326">
        <v>69013</v>
      </c>
      <c r="E58" s="336"/>
    </row>
    <row r="59" spans="1:5" s="317" customFormat="1" ht="15.75">
      <c r="A59" s="337" t="s">
        <v>617</v>
      </c>
      <c r="B59" s="319" t="s">
        <v>618</v>
      </c>
      <c r="C59" s="326">
        <v>16</v>
      </c>
      <c r="D59" s="327"/>
      <c r="E59" s="336"/>
    </row>
    <row r="60" spans="1:5" s="317" customFormat="1" ht="15.75">
      <c r="A60" s="334" t="s">
        <v>619</v>
      </c>
      <c r="B60" s="319" t="s">
        <v>620</v>
      </c>
      <c r="C60" s="323">
        <f>SUM(C61:C62)</f>
        <v>0</v>
      </c>
      <c r="D60" s="323">
        <f>SUM(D61:D62)</f>
        <v>0</v>
      </c>
      <c r="E60" s="333">
        <f>SUM(E61:E62)</f>
        <v>0</v>
      </c>
    </row>
    <row r="61" spans="1:5" s="317" customFormat="1" ht="15.75">
      <c r="A61" s="335" t="s">
        <v>621</v>
      </c>
      <c r="B61" s="319" t="s">
        <v>622</v>
      </c>
      <c r="C61" s="326"/>
      <c r="D61" s="326"/>
      <c r="E61" s="336"/>
    </row>
    <row r="62" spans="1:5" s="317" customFormat="1" ht="15.75">
      <c r="A62" s="337" t="s">
        <v>623</v>
      </c>
      <c r="B62" s="319" t="s">
        <v>624</v>
      </c>
      <c r="C62" s="326"/>
      <c r="D62" s="327"/>
      <c r="E62" s="336"/>
    </row>
    <row r="63" spans="1:5" s="317" customFormat="1" ht="15.75">
      <c r="A63" s="334" t="s">
        <v>625</v>
      </c>
      <c r="B63" s="319" t="s">
        <v>626</v>
      </c>
      <c r="C63" s="323">
        <f>SUM(C64:C65)</f>
        <v>0</v>
      </c>
      <c r="D63" s="323">
        <f>SUM(D64:D65)</f>
        <v>0</v>
      </c>
      <c r="E63" s="333">
        <f>SUM(E64:E65)</f>
        <v>0</v>
      </c>
    </row>
    <row r="64" spans="1:5" s="317" customFormat="1" ht="15.75">
      <c r="A64" s="335" t="s">
        <v>627</v>
      </c>
      <c r="B64" s="319" t="s">
        <v>628</v>
      </c>
      <c r="C64" s="326"/>
      <c r="D64" s="326"/>
      <c r="E64" s="336"/>
    </row>
    <row r="65" spans="1:5" s="317" customFormat="1" ht="15.75">
      <c r="A65" s="337" t="s">
        <v>629</v>
      </c>
      <c r="B65" s="319" t="s">
        <v>630</v>
      </c>
      <c r="C65" s="326"/>
      <c r="D65" s="327"/>
      <c r="E65" s="336"/>
    </row>
    <row r="66" spans="1:5" s="317" customFormat="1" ht="15.75">
      <c r="A66" s="334" t="s">
        <v>631</v>
      </c>
      <c r="B66" s="319" t="s">
        <v>632</v>
      </c>
      <c r="C66" s="323">
        <f>SUM(C67:C68)</f>
        <v>4124</v>
      </c>
      <c r="D66" s="323">
        <f>SUM(D67:D68)</f>
        <v>4124</v>
      </c>
      <c r="E66" s="333">
        <f>SUM(E67:E68)</f>
        <v>0</v>
      </c>
    </row>
    <row r="67" spans="1:5" s="317" customFormat="1" ht="15.75">
      <c r="A67" s="335" t="s">
        <v>633</v>
      </c>
      <c r="B67" s="319" t="s">
        <v>634</v>
      </c>
      <c r="C67" s="326">
        <v>4124</v>
      </c>
      <c r="D67" s="326">
        <v>4124</v>
      </c>
      <c r="E67" s="336"/>
    </row>
    <row r="68" spans="1:5" s="317" customFormat="1" ht="15.75">
      <c r="A68" s="337" t="s">
        <v>635</v>
      </c>
      <c r="B68" s="319" t="s">
        <v>636</v>
      </c>
      <c r="C68" s="326"/>
      <c r="D68" s="327"/>
      <c r="E68" s="336"/>
    </row>
    <row r="69" spans="1:5" s="317" customFormat="1" ht="15.75">
      <c r="A69" s="334" t="s">
        <v>637</v>
      </c>
      <c r="B69" s="319" t="s">
        <v>638</v>
      </c>
      <c r="C69" s="323">
        <f>SUM(C70:C71)</f>
        <v>0</v>
      </c>
      <c r="D69" s="323"/>
      <c r="E69" s="333">
        <f>SUM(E70:E71)</f>
        <v>0</v>
      </c>
    </row>
    <row r="70" spans="1:5" s="317" customFormat="1" ht="15.75">
      <c r="A70" s="335" t="s">
        <v>639</v>
      </c>
      <c r="B70" s="319" t="s">
        <v>640</v>
      </c>
      <c r="C70" s="326"/>
      <c r="D70" s="326"/>
      <c r="E70" s="336"/>
    </row>
    <row r="71" spans="1:5" s="317" customFormat="1" ht="15.75">
      <c r="A71" s="337" t="s">
        <v>641</v>
      </c>
      <c r="B71" s="319" t="s">
        <v>642</v>
      </c>
      <c r="C71" s="326"/>
      <c r="D71" s="327"/>
      <c r="E71" s="336"/>
    </row>
    <row r="72" spans="1:5" s="317" customFormat="1" ht="15.75">
      <c r="A72" s="334" t="s">
        <v>643</v>
      </c>
      <c r="B72" s="319" t="s">
        <v>644</v>
      </c>
      <c r="C72" s="323">
        <f>SUM(C73:C74)</f>
        <v>0</v>
      </c>
      <c r="D72" s="323">
        <f>SUM(D73:D74)</f>
        <v>0</v>
      </c>
      <c r="E72" s="333">
        <f>SUM(E73:E74)</f>
        <v>0</v>
      </c>
    </row>
    <row r="73" spans="1:5" s="317" customFormat="1" ht="15.75">
      <c r="A73" s="335" t="s">
        <v>645</v>
      </c>
      <c r="B73" s="319" t="s">
        <v>646</v>
      </c>
      <c r="C73" s="326"/>
      <c r="D73" s="326"/>
      <c r="E73" s="336"/>
    </row>
    <row r="74" spans="1:5" s="317" customFormat="1" ht="15.75">
      <c r="A74" s="337" t="s">
        <v>647</v>
      </c>
      <c r="B74" s="319" t="s">
        <v>648</v>
      </c>
      <c r="C74" s="326"/>
      <c r="D74" s="327"/>
      <c r="E74" s="336"/>
    </row>
    <row r="75" spans="1:5" s="317" customFormat="1" ht="15.75">
      <c r="A75" s="334" t="s">
        <v>649</v>
      </c>
      <c r="B75" s="319" t="s">
        <v>650</v>
      </c>
      <c r="C75" s="323">
        <f>SUM(C76:C77)</f>
        <v>0</v>
      </c>
      <c r="D75" s="323"/>
      <c r="E75" s="333">
        <f>SUM(E76:E77)</f>
        <v>0</v>
      </c>
    </row>
    <row r="76" spans="1:5" s="317" customFormat="1" ht="15.75">
      <c r="A76" s="335" t="s">
        <v>654</v>
      </c>
      <c r="B76" s="319" t="s">
        <v>655</v>
      </c>
      <c r="C76" s="326"/>
      <c r="D76" s="326"/>
      <c r="E76" s="336"/>
    </row>
    <row r="77" spans="1:5" s="317" customFormat="1" ht="15.75">
      <c r="A77" s="337" t="s">
        <v>656</v>
      </c>
      <c r="B77" s="319" t="s">
        <v>657</v>
      </c>
      <c r="C77" s="326"/>
      <c r="D77" s="327"/>
      <c r="E77" s="336"/>
    </row>
    <row r="78" spans="1:5" s="317" customFormat="1" ht="15.75">
      <c r="A78" s="334" t="s">
        <v>658</v>
      </c>
      <c r="B78" s="319" t="s">
        <v>659</v>
      </c>
      <c r="C78" s="327"/>
      <c r="D78" s="326"/>
      <c r="E78" s="324"/>
    </row>
    <row r="79" spans="1:5" s="317" customFormat="1" ht="15.75">
      <c r="A79" s="318" t="s">
        <v>660</v>
      </c>
      <c r="B79" s="319" t="s">
        <v>661</v>
      </c>
      <c r="C79" s="331">
        <f>C80+C83+C86+C89</f>
        <v>30635</v>
      </c>
      <c r="D79" s="331">
        <f>D80+D83+D86+D89</f>
        <v>23587</v>
      </c>
      <c r="E79" s="331">
        <f>E80+E83+E86+E89</f>
        <v>0</v>
      </c>
    </row>
    <row r="80" spans="1:5" s="317" customFormat="1" ht="15.75">
      <c r="A80" s="334" t="s">
        <v>662</v>
      </c>
      <c r="B80" s="319" t="s">
        <v>663</v>
      </c>
      <c r="C80" s="323">
        <f>SUM(C81:C82)</f>
        <v>10469</v>
      </c>
      <c r="D80" s="323">
        <f>SUM(D81:D82)</f>
        <v>10469</v>
      </c>
      <c r="E80" s="333">
        <f>SUM(E81:E82)</f>
        <v>0</v>
      </c>
    </row>
    <row r="81" spans="1:5" s="317" customFormat="1" ht="15.75">
      <c r="A81" s="335" t="s">
        <v>664</v>
      </c>
      <c r="B81" s="319" t="s">
        <v>665</v>
      </c>
      <c r="C81" s="326">
        <v>10469</v>
      </c>
      <c r="D81" s="326">
        <v>10469</v>
      </c>
      <c r="E81" s="336"/>
    </row>
    <row r="82" spans="1:5" s="317" customFormat="1" ht="15.75">
      <c r="A82" s="337" t="s">
        <v>666</v>
      </c>
      <c r="B82" s="319" t="s">
        <v>667</v>
      </c>
      <c r="C82" s="326"/>
      <c r="D82" s="327"/>
      <c r="E82" s="336"/>
    </row>
    <row r="83" spans="1:5" s="317" customFormat="1" ht="15.75">
      <c r="A83" s="334" t="s">
        <v>668</v>
      </c>
      <c r="B83" s="319" t="s">
        <v>669</v>
      </c>
      <c r="C83" s="323">
        <f>SUM(C84:C85)</f>
        <v>16003</v>
      </c>
      <c r="D83" s="323">
        <f>SUM(D84:D85)</f>
        <v>9848</v>
      </c>
      <c r="E83" s="333">
        <f>SUM(E84:E85)</f>
        <v>0</v>
      </c>
    </row>
    <row r="84" spans="1:5" s="317" customFormat="1" ht="15.75">
      <c r="A84" s="335" t="s">
        <v>670</v>
      </c>
      <c r="B84" s="319" t="s">
        <v>671</v>
      </c>
      <c r="C84" s="326">
        <v>16003</v>
      </c>
      <c r="D84" s="326">
        <v>9848</v>
      </c>
      <c r="E84" s="336"/>
    </row>
    <row r="85" spans="1:5" s="317" customFormat="1" ht="15.75">
      <c r="A85" s="337" t="s">
        <v>672</v>
      </c>
      <c r="B85" s="319" t="s">
        <v>673</v>
      </c>
      <c r="C85" s="326"/>
      <c r="D85" s="327"/>
      <c r="E85" s="336"/>
    </row>
    <row r="86" spans="1:5" s="317" customFormat="1" ht="15.75">
      <c r="A86" s="334" t="s">
        <v>674</v>
      </c>
      <c r="B86" s="319" t="s">
        <v>675</v>
      </c>
      <c r="C86" s="323">
        <f>SUM(C87:C88)</f>
        <v>4163</v>
      </c>
      <c r="D86" s="323">
        <f>SUM(D87:D88)</f>
        <v>3270</v>
      </c>
      <c r="E86" s="333">
        <f>SUM(E87:E88)</f>
        <v>0</v>
      </c>
    </row>
    <row r="87" spans="1:5" s="317" customFormat="1" ht="15.75">
      <c r="A87" s="335" t="s">
        <v>676</v>
      </c>
      <c r="B87" s="319" t="s">
        <v>677</v>
      </c>
      <c r="C87" s="326">
        <v>4163</v>
      </c>
      <c r="D87" s="326">
        <v>3270</v>
      </c>
      <c r="E87" s="336"/>
    </row>
    <row r="88" spans="1:5" s="317" customFormat="1" ht="15.75">
      <c r="A88" s="337" t="s">
        <v>678</v>
      </c>
      <c r="B88" s="319" t="s">
        <v>679</v>
      </c>
      <c r="C88" s="326"/>
      <c r="D88" s="327"/>
      <c r="E88" s="336"/>
    </row>
    <row r="89" spans="1:5" s="317" customFormat="1" ht="15.75">
      <c r="A89" s="334" t="s">
        <v>680</v>
      </c>
      <c r="B89" s="319" t="s">
        <v>681</v>
      </c>
      <c r="C89" s="327"/>
      <c r="D89" s="326"/>
      <c r="E89" s="324"/>
    </row>
    <row r="90" spans="1:5" s="317" customFormat="1" ht="15.75">
      <c r="A90" s="318" t="s">
        <v>682</v>
      </c>
      <c r="B90" s="319" t="s">
        <v>683</v>
      </c>
      <c r="C90" s="338"/>
      <c r="D90" s="339"/>
      <c r="E90" s="340"/>
    </row>
    <row r="91" spans="1:5" s="317" customFormat="1" ht="15.75">
      <c r="A91" s="318" t="s">
        <v>684</v>
      </c>
      <c r="B91" s="319" t="s">
        <v>685</v>
      </c>
      <c r="C91" s="338"/>
      <c r="D91" s="339"/>
      <c r="E91" s="340"/>
    </row>
    <row r="92" spans="1:5" s="317" customFormat="1" ht="15.75">
      <c r="A92" s="318" t="s">
        <v>686</v>
      </c>
      <c r="B92" s="319" t="s">
        <v>687</v>
      </c>
      <c r="C92" s="329">
        <f>C93+C104+C109+C110+C111</f>
        <v>33076</v>
      </c>
      <c r="D92" s="329">
        <f>D93+D104+D109+D110+D111</f>
        <v>7103</v>
      </c>
      <c r="E92" s="330">
        <f>E93+E104+E109+E110+E111</f>
        <v>0</v>
      </c>
    </row>
    <row r="93" spans="1:5" s="317" customFormat="1" ht="15.75">
      <c r="A93" s="318" t="s">
        <v>688</v>
      </c>
      <c r="B93" s="319" t="s">
        <v>689</v>
      </c>
      <c r="C93" s="331">
        <f>C94+C99</f>
        <v>0</v>
      </c>
      <c r="D93" s="331">
        <f>D94+D99</f>
        <v>0</v>
      </c>
      <c r="E93" s="332">
        <f>E94+E99</f>
        <v>0</v>
      </c>
    </row>
    <row r="94" spans="1:5" s="317" customFormat="1" ht="15.75">
      <c r="A94" s="322" t="s">
        <v>690</v>
      </c>
      <c r="B94" s="319" t="s">
        <v>691</v>
      </c>
      <c r="C94" s="323">
        <f>C95+C98</f>
        <v>0</v>
      </c>
      <c r="D94" s="323">
        <f>D95+D98</f>
        <v>0</v>
      </c>
      <c r="E94" s="324"/>
    </row>
    <row r="95" spans="1:5" s="317" customFormat="1" ht="22.5">
      <c r="A95" s="334" t="s">
        <v>692</v>
      </c>
      <c r="B95" s="319" t="s">
        <v>693</v>
      </c>
      <c r="C95" s="323">
        <f>SUM(C96:C97)</f>
        <v>0</v>
      </c>
      <c r="D95" s="323">
        <f>SUM(D96:D97)</f>
        <v>0</v>
      </c>
      <c r="E95" s="324"/>
    </row>
    <row r="96" spans="1:5" s="317" customFormat="1" ht="20.25" customHeight="1">
      <c r="A96" s="335" t="s">
        <v>694</v>
      </c>
      <c r="B96" s="319" t="s">
        <v>695</v>
      </c>
      <c r="C96" s="326"/>
      <c r="D96" s="326"/>
      <c r="E96" s="324"/>
    </row>
    <row r="97" spans="1:5" s="317" customFormat="1" ht="15.75">
      <c r="A97" s="337" t="s">
        <v>696</v>
      </c>
      <c r="B97" s="319" t="s">
        <v>697</v>
      </c>
      <c r="C97" s="326"/>
      <c r="D97" s="327"/>
      <c r="E97" s="324"/>
    </row>
    <row r="98" spans="1:5" s="317" customFormat="1" ht="15.75">
      <c r="A98" s="334" t="s">
        <v>698</v>
      </c>
      <c r="B98" s="319" t="s">
        <v>699</v>
      </c>
      <c r="C98" s="327"/>
      <c r="D98" s="326"/>
      <c r="E98" s="324"/>
    </row>
    <row r="99" spans="1:5" s="317" customFormat="1" ht="15.75">
      <c r="A99" s="322" t="s">
        <v>700</v>
      </c>
      <c r="B99" s="319" t="s">
        <v>701</v>
      </c>
      <c r="C99" s="323">
        <f>C100+C103</f>
        <v>0</v>
      </c>
      <c r="D99" s="323">
        <f>D100+D103</f>
        <v>0</v>
      </c>
      <c r="E99" s="324"/>
    </row>
    <row r="100" spans="1:5" s="317" customFormat="1" ht="15.75" customHeight="1">
      <c r="A100" s="334" t="s">
        <v>702</v>
      </c>
      <c r="B100" s="319" t="s">
        <v>703</v>
      </c>
      <c r="C100" s="323">
        <f>SUM(C101:C102)</f>
        <v>0</v>
      </c>
      <c r="D100" s="323">
        <f>SUM(D101:D102)</f>
        <v>0</v>
      </c>
      <c r="E100" s="324"/>
    </row>
    <row r="101" spans="1:5" s="317" customFormat="1" ht="15.75">
      <c r="A101" s="335" t="s">
        <v>704</v>
      </c>
      <c r="B101" s="319" t="s">
        <v>705</v>
      </c>
      <c r="C101" s="326"/>
      <c r="D101" s="326"/>
      <c r="E101" s="324"/>
    </row>
    <row r="102" spans="1:5" s="317" customFormat="1" ht="15.75">
      <c r="A102" s="337" t="s">
        <v>706</v>
      </c>
      <c r="B102" s="319" t="s">
        <v>707</v>
      </c>
      <c r="C102" s="326"/>
      <c r="D102" s="327"/>
      <c r="E102" s="324"/>
    </row>
    <row r="103" spans="1:5" s="317" customFormat="1" ht="15.75">
      <c r="A103" s="334" t="s">
        <v>708</v>
      </c>
      <c r="B103" s="319" t="s">
        <v>709</v>
      </c>
      <c r="C103" s="327"/>
      <c r="D103" s="326"/>
      <c r="E103" s="324"/>
    </row>
    <row r="104" spans="1:5" s="317" customFormat="1" ht="15.75">
      <c r="A104" s="318" t="s">
        <v>710</v>
      </c>
      <c r="B104" s="319" t="s">
        <v>711</v>
      </c>
      <c r="C104" s="331">
        <f>C105+C108</f>
        <v>33076</v>
      </c>
      <c r="D104" s="331">
        <f>D105+D108</f>
        <v>7103</v>
      </c>
      <c r="E104" s="340"/>
    </row>
    <row r="105" spans="1:5" s="317" customFormat="1" ht="15.75">
      <c r="A105" s="341" t="s">
        <v>712</v>
      </c>
      <c r="B105" s="319" t="s">
        <v>713</v>
      </c>
      <c r="C105" s="323">
        <f>SUM(C106:C107)</f>
        <v>33076</v>
      </c>
      <c r="D105" s="323">
        <f>SUM(D106:D107)</f>
        <v>7103</v>
      </c>
      <c r="E105" s="324"/>
    </row>
    <row r="106" spans="1:5" s="317" customFormat="1" ht="22.5">
      <c r="A106" s="335" t="s">
        <v>714</v>
      </c>
      <c r="B106" s="319" t="s">
        <v>715</v>
      </c>
      <c r="C106" s="326">
        <v>12041</v>
      </c>
      <c r="D106" s="326">
        <v>7103</v>
      </c>
      <c r="E106" s="324"/>
    </row>
    <row r="107" spans="1:5" s="317" customFormat="1" ht="15.75">
      <c r="A107" s="337" t="s">
        <v>716</v>
      </c>
      <c r="B107" s="319" t="s">
        <v>717</v>
      </c>
      <c r="C107" s="326">
        <v>21035</v>
      </c>
      <c r="D107" s="327"/>
      <c r="E107" s="324"/>
    </row>
    <row r="108" spans="1:5" s="317" customFormat="1" ht="15.75">
      <c r="A108" s="341" t="s">
        <v>718</v>
      </c>
      <c r="B108" s="319" t="s">
        <v>719</v>
      </c>
      <c r="C108" s="327"/>
      <c r="D108" s="326"/>
      <c r="E108" s="324"/>
    </row>
    <row r="109" spans="1:5" s="317" customFormat="1" ht="15.75">
      <c r="A109" s="318" t="s">
        <v>720</v>
      </c>
      <c r="B109" s="319" t="s">
        <v>721</v>
      </c>
      <c r="C109" s="339"/>
      <c r="D109" s="339"/>
      <c r="E109" s="340"/>
    </row>
    <row r="110" spans="1:5" s="317" customFormat="1" ht="15.75">
      <c r="A110" s="318" t="s">
        <v>722</v>
      </c>
      <c r="B110" s="319" t="s">
        <v>723</v>
      </c>
      <c r="C110" s="338"/>
      <c r="D110" s="339"/>
      <c r="E110" s="340"/>
    </row>
    <row r="111" spans="1:5" s="317" customFormat="1" ht="15.75">
      <c r="A111" s="318" t="s">
        <v>724</v>
      </c>
      <c r="B111" s="319" t="s">
        <v>725</v>
      </c>
      <c r="C111" s="338"/>
      <c r="D111" s="339"/>
      <c r="E111" s="340"/>
    </row>
    <row r="112" spans="1:5" s="317" customFormat="1" ht="15.75">
      <c r="A112" s="318" t="s">
        <v>726</v>
      </c>
      <c r="B112" s="319" t="s">
        <v>727</v>
      </c>
      <c r="C112" s="329">
        <f>C113+C124+C128+C129+C130</f>
        <v>5023</v>
      </c>
      <c r="D112" s="329">
        <f>D113+D124+D128+D129+D130</f>
        <v>3451</v>
      </c>
      <c r="E112" s="321"/>
    </row>
    <row r="113" spans="1:5" s="317" customFormat="1" ht="15.75">
      <c r="A113" s="318" t="s">
        <v>728</v>
      </c>
      <c r="B113" s="319" t="s">
        <v>729</v>
      </c>
      <c r="C113" s="331">
        <f>C114+C119</f>
        <v>0</v>
      </c>
      <c r="D113" s="331">
        <f>D114+D119</f>
        <v>0</v>
      </c>
      <c r="E113" s="324"/>
    </row>
    <row r="114" spans="1:5" s="317" customFormat="1" ht="15.75">
      <c r="A114" s="322" t="s">
        <v>730</v>
      </c>
      <c r="B114" s="319" t="s">
        <v>731</v>
      </c>
      <c r="C114" s="323">
        <f>C115+C118</f>
        <v>0</v>
      </c>
      <c r="D114" s="323">
        <f>D115+D118</f>
        <v>0</v>
      </c>
      <c r="E114" s="324"/>
    </row>
    <row r="115" spans="1:5" s="317" customFormat="1" ht="15.75">
      <c r="A115" s="334" t="s">
        <v>732</v>
      </c>
      <c r="B115" s="319" t="s">
        <v>733</v>
      </c>
      <c r="C115" s="323">
        <f>SUM(C116:C117)</f>
        <v>0</v>
      </c>
      <c r="D115" s="323">
        <f>SUM(D116:D117)</f>
        <v>0</v>
      </c>
      <c r="E115" s="324"/>
    </row>
    <row r="116" spans="1:5" s="317" customFormat="1" ht="15.75">
      <c r="A116" s="335" t="s">
        <v>734</v>
      </c>
      <c r="B116" s="319" t="s">
        <v>735</v>
      </c>
      <c r="C116" s="326"/>
      <c r="D116" s="326"/>
      <c r="E116" s="324"/>
    </row>
    <row r="117" spans="1:5" s="317" customFormat="1" ht="15.75">
      <c r="A117" s="337" t="s">
        <v>736</v>
      </c>
      <c r="B117" s="319" t="s">
        <v>737</v>
      </c>
      <c r="C117" s="326"/>
      <c r="D117" s="327"/>
      <c r="E117" s="324"/>
    </row>
    <row r="118" spans="1:5" s="317" customFormat="1" ht="15.75">
      <c r="A118" s="334" t="s">
        <v>738</v>
      </c>
      <c r="B118" s="319" t="s">
        <v>739</v>
      </c>
      <c r="C118" s="327"/>
      <c r="D118" s="326"/>
      <c r="E118" s="324"/>
    </row>
    <row r="119" spans="1:5" s="317" customFormat="1" ht="15.75">
      <c r="A119" s="322" t="s">
        <v>740</v>
      </c>
      <c r="B119" s="319" t="s">
        <v>741</v>
      </c>
      <c r="C119" s="323">
        <f>C120+C123</f>
        <v>0</v>
      </c>
      <c r="D119" s="323">
        <f>D120+D123</f>
        <v>0</v>
      </c>
      <c r="E119" s="324"/>
    </row>
    <row r="120" spans="1:5" s="317" customFormat="1" ht="15.75">
      <c r="A120" s="334" t="s">
        <v>742</v>
      </c>
      <c r="B120" s="319" t="s">
        <v>743</v>
      </c>
      <c r="C120" s="323">
        <f>SUM(C121:C122)</f>
        <v>0</v>
      </c>
      <c r="D120" s="323">
        <f>SUM(D121:D122)</f>
        <v>0</v>
      </c>
      <c r="E120" s="324"/>
    </row>
    <row r="121" spans="1:5" s="317" customFormat="1" ht="15.75">
      <c r="A121" s="335" t="s">
        <v>744</v>
      </c>
      <c r="B121" s="319" t="s">
        <v>745</v>
      </c>
      <c r="C121" s="326"/>
      <c r="D121" s="326"/>
      <c r="E121" s="324"/>
    </row>
    <row r="122" spans="1:5" s="317" customFormat="1" ht="15.75">
      <c r="A122" s="337" t="s">
        <v>746</v>
      </c>
      <c r="B122" s="319" t="s">
        <v>747</v>
      </c>
      <c r="C122" s="326"/>
      <c r="D122" s="327"/>
      <c r="E122" s="324"/>
    </row>
    <row r="123" spans="1:5" s="317" customFormat="1" ht="15.75">
      <c r="A123" s="334" t="s">
        <v>748</v>
      </c>
      <c r="B123" s="319" t="s">
        <v>749</v>
      </c>
      <c r="C123" s="327"/>
      <c r="D123" s="326"/>
      <c r="E123" s="324"/>
    </row>
    <row r="124" spans="1:5" s="317" customFormat="1" ht="15.75">
      <c r="A124" s="318" t="s">
        <v>750</v>
      </c>
      <c r="B124" s="319" t="s">
        <v>751</v>
      </c>
      <c r="C124" s="331">
        <f>C125+C128</f>
        <v>5023</v>
      </c>
      <c r="D124" s="331">
        <f>D125+D128</f>
        <v>3451</v>
      </c>
      <c r="E124" s="340"/>
    </row>
    <row r="125" spans="1:5" s="317" customFormat="1" ht="15.75">
      <c r="A125" s="334" t="s">
        <v>752</v>
      </c>
      <c r="B125" s="319" t="s">
        <v>753</v>
      </c>
      <c r="C125" s="323">
        <f>SUM(C126:C127)</f>
        <v>5023</v>
      </c>
      <c r="D125" s="323">
        <f>SUM(D126:D127)</f>
        <v>3451</v>
      </c>
      <c r="E125" s="324"/>
    </row>
    <row r="126" spans="1:5" s="317" customFormat="1" ht="15.75">
      <c r="A126" s="335" t="s">
        <v>754</v>
      </c>
      <c r="B126" s="319" t="s">
        <v>755</v>
      </c>
      <c r="C126" s="326">
        <v>5023</v>
      </c>
      <c r="D126" s="326">
        <v>3451</v>
      </c>
      <c r="E126" s="324"/>
    </row>
    <row r="127" spans="1:5" s="317" customFormat="1" ht="15.75">
      <c r="A127" s="337" t="s">
        <v>756</v>
      </c>
      <c r="B127" s="319" t="s">
        <v>757</v>
      </c>
      <c r="C127" s="326"/>
      <c r="D127" s="327"/>
      <c r="E127" s="324"/>
    </row>
    <row r="128" spans="1:5" s="317" customFormat="1" ht="15.75">
      <c r="A128" s="334" t="s">
        <v>758</v>
      </c>
      <c r="B128" s="319" t="s">
        <v>759</v>
      </c>
      <c r="C128" s="327"/>
      <c r="D128" s="326"/>
      <c r="E128" s="324"/>
    </row>
    <row r="129" spans="1:5" s="317" customFormat="1" ht="15.75">
      <c r="A129" s="318" t="s">
        <v>760</v>
      </c>
      <c r="B129" s="319" t="s">
        <v>761</v>
      </c>
      <c r="C129" s="338"/>
      <c r="D129" s="339"/>
      <c r="E129" s="340"/>
    </row>
    <row r="130" spans="1:5" s="317" customFormat="1" ht="15.75">
      <c r="A130" s="318" t="s">
        <v>762</v>
      </c>
      <c r="B130" s="319" t="s">
        <v>763</v>
      </c>
      <c r="C130" s="338"/>
      <c r="D130" s="339"/>
      <c r="E130" s="340"/>
    </row>
    <row r="131" spans="1:5" s="317" customFormat="1" ht="15.75">
      <c r="A131" s="318" t="s">
        <v>764</v>
      </c>
      <c r="B131" s="319" t="s">
        <v>765</v>
      </c>
      <c r="C131" s="331">
        <f>C132+C137+C138</f>
        <v>0</v>
      </c>
      <c r="D131" s="331">
        <f>D132+D137+D138</f>
        <v>0</v>
      </c>
      <c r="E131" s="340"/>
    </row>
    <row r="132" spans="1:5" s="317" customFormat="1" ht="15.75">
      <c r="A132" s="318" t="s">
        <v>766</v>
      </c>
      <c r="B132" s="319" t="s">
        <v>767</v>
      </c>
      <c r="C132" s="331">
        <f>C133+C136</f>
        <v>0</v>
      </c>
      <c r="D132" s="331">
        <f>D133+D136</f>
        <v>0</v>
      </c>
      <c r="E132" s="340"/>
    </row>
    <row r="133" spans="1:5" s="317" customFormat="1" ht="15.75">
      <c r="A133" s="341" t="s">
        <v>768</v>
      </c>
      <c r="B133" s="319" t="s">
        <v>769</v>
      </c>
      <c r="C133" s="323">
        <f>SUM(C134:C135)</f>
        <v>0</v>
      </c>
      <c r="D133" s="323">
        <f>SUM(D134:D135)</f>
        <v>0</v>
      </c>
      <c r="E133" s="324"/>
    </row>
    <row r="134" spans="1:5" s="317" customFormat="1" ht="15.75">
      <c r="A134" s="335" t="s">
        <v>770</v>
      </c>
      <c r="B134" s="319" t="s">
        <v>771</v>
      </c>
      <c r="C134" s="326"/>
      <c r="D134" s="326"/>
      <c r="E134" s="324"/>
    </row>
    <row r="135" spans="1:5" s="317" customFormat="1" ht="15.75">
      <c r="A135" s="337" t="s">
        <v>772</v>
      </c>
      <c r="B135" s="319" t="s">
        <v>773</v>
      </c>
      <c r="C135" s="326"/>
      <c r="D135" s="327"/>
      <c r="E135" s="324"/>
    </row>
    <row r="136" spans="1:5" s="317" customFormat="1" ht="15.75">
      <c r="A136" s="341" t="s">
        <v>774</v>
      </c>
      <c r="B136" s="319" t="s">
        <v>775</v>
      </c>
      <c r="C136" s="327"/>
      <c r="D136" s="326"/>
      <c r="E136" s="324"/>
    </row>
    <row r="137" spans="1:5" s="317" customFormat="1" ht="15.75">
      <c r="A137" s="318" t="s">
        <v>776</v>
      </c>
      <c r="B137" s="319" t="s">
        <v>777</v>
      </c>
      <c r="C137" s="338"/>
      <c r="D137" s="339"/>
      <c r="E137" s="340"/>
    </row>
    <row r="138" spans="1:5" s="317" customFormat="1" ht="15.75">
      <c r="A138" s="318" t="s">
        <v>778</v>
      </c>
      <c r="B138" s="319" t="s">
        <v>779</v>
      </c>
      <c r="C138" s="338"/>
      <c r="D138" s="339"/>
      <c r="E138" s="340"/>
    </row>
    <row r="139" spans="1:5" s="317" customFormat="1" ht="15.75">
      <c r="A139" s="328" t="s">
        <v>780</v>
      </c>
      <c r="B139" s="319" t="s">
        <v>781</v>
      </c>
      <c r="C139" s="327"/>
      <c r="D139" s="342">
        <f>D140</f>
        <v>277</v>
      </c>
      <c r="E139" s="324"/>
    </row>
    <row r="140" spans="1:5" s="317" customFormat="1" ht="15.75">
      <c r="A140" s="318" t="s">
        <v>782</v>
      </c>
      <c r="B140" s="319" t="s">
        <v>783</v>
      </c>
      <c r="C140" s="338"/>
      <c r="D140" s="339">
        <f>D141+D143+D144+D149</f>
        <v>277</v>
      </c>
      <c r="E140" s="340"/>
    </row>
    <row r="141" spans="1:5" s="317" customFormat="1" ht="15.75">
      <c r="A141" s="318" t="s">
        <v>784</v>
      </c>
      <c r="B141" s="319" t="s">
        <v>785</v>
      </c>
      <c r="C141" s="338"/>
      <c r="D141" s="339">
        <f>SUM(D142)</f>
        <v>0</v>
      </c>
      <c r="E141" s="340"/>
    </row>
    <row r="142" spans="1:5" s="317" customFormat="1" ht="15.75">
      <c r="A142" s="334" t="s">
        <v>786</v>
      </c>
      <c r="B142" s="319" t="s">
        <v>787</v>
      </c>
      <c r="C142" s="327"/>
      <c r="D142" s="326"/>
      <c r="E142" s="324"/>
    </row>
    <row r="143" spans="1:5" s="317" customFormat="1" ht="15.75">
      <c r="A143" s="318" t="s">
        <v>788</v>
      </c>
      <c r="B143" s="319" t="s">
        <v>789</v>
      </c>
      <c r="C143" s="338"/>
      <c r="D143" s="339">
        <v>202</v>
      </c>
      <c r="E143" s="340"/>
    </row>
    <row r="144" spans="1:5" s="317" customFormat="1" ht="15.75">
      <c r="A144" s="318" t="s">
        <v>790</v>
      </c>
      <c r="B144" s="319" t="s">
        <v>791</v>
      </c>
      <c r="C144" s="338"/>
      <c r="D144" s="339">
        <f>SUM(D145:D148)</f>
        <v>75</v>
      </c>
      <c r="E144" s="340"/>
    </row>
    <row r="145" spans="1:5" s="317" customFormat="1" ht="15.75">
      <c r="A145" s="334" t="s">
        <v>792</v>
      </c>
      <c r="B145" s="319" t="s">
        <v>793</v>
      </c>
      <c r="C145" s="327"/>
      <c r="D145" s="326"/>
      <c r="E145" s="324"/>
    </row>
    <row r="146" spans="1:5" s="317" customFormat="1" ht="15.75">
      <c r="A146" s="334" t="s">
        <v>794</v>
      </c>
      <c r="B146" s="319" t="s">
        <v>795</v>
      </c>
      <c r="C146" s="327"/>
      <c r="D146" s="326">
        <v>75</v>
      </c>
      <c r="E146" s="324"/>
    </row>
    <row r="147" spans="1:5" s="317" customFormat="1" ht="15.75">
      <c r="A147" s="334" t="s">
        <v>796</v>
      </c>
      <c r="B147" s="319" t="s">
        <v>797</v>
      </c>
      <c r="C147" s="327"/>
      <c r="D147" s="326"/>
      <c r="E147" s="324"/>
    </row>
    <row r="148" spans="1:5" s="317" customFormat="1" ht="15.75">
      <c r="A148" s="334" t="s">
        <v>798</v>
      </c>
      <c r="B148" s="319" t="s">
        <v>799</v>
      </c>
      <c r="C148" s="327"/>
      <c r="D148" s="326"/>
      <c r="E148" s="324"/>
    </row>
    <row r="149" spans="1:5" s="317" customFormat="1" ht="15.75">
      <c r="A149" s="318" t="s">
        <v>800</v>
      </c>
      <c r="B149" s="319" t="s">
        <v>801</v>
      </c>
      <c r="C149" s="338"/>
      <c r="D149" s="339"/>
      <c r="E149" s="340"/>
    </row>
    <row r="150" spans="1:5" s="317" customFormat="1" ht="16.5" customHeight="1">
      <c r="A150" s="328" t="s">
        <v>802</v>
      </c>
      <c r="B150" s="319" t="s">
        <v>803</v>
      </c>
      <c r="C150" s="329">
        <f>C151+C170</f>
        <v>52895</v>
      </c>
      <c r="D150" s="329">
        <f>D151+D170</f>
        <v>44974</v>
      </c>
      <c r="E150" s="330">
        <f>E151+E170</f>
        <v>0</v>
      </c>
    </row>
    <row r="151" spans="1:5" s="317" customFormat="1" ht="26.25" customHeight="1">
      <c r="A151" s="318" t="s">
        <v>804</v>
      </c>
      <c r="B151" s="319" t="s">
        <v>805</v>
      </c>
      <c r="C151" s="331">
        <f>C152+C159+C166</f>
        <v>51555</v>
      </c>
      <c r="D151" s="331">
        <f>D152+D159+D166</f>
        <v>44527</v>
      </c>
      <c r="E151" s="332">
        <f>E152+E159+E166</f>
        <v>0</v>
      </c>
    </row>
    <row r="152" spans="1:5" s="317" customFormat="1" ht="15.75">
      <c r="A152" s="343" t="s">
        <v>806</v>
      </c>
      <c r="B152" s="319" t="s">
        <v>807</v>
      </c>
      <c r="C152" s="323">
        <f>C153+C156</f>
        <v>51555</v>
      </c>
      <c r="D152" s="323">
        <f>D153+D156</f>
        <v>44527</v>
      </c>
      <c r="E152" s="333">
        <f>E153+E156</f>
        <v>0</v>
      </c>
    </row>
    <row r="153" spans="1:5" s="317" customFormat="1" ht="15.75" customHeight="1">
      <c r="A153" s="334" t="s">
        <v>808</v>
      </c>
      <c r="B153" s="319" t="s">
        <v>809</v>
      </c>
      <c r="C153" s="323">
        <f>C154+C155</f>
        <v>0</v>
      </c>
      <c r="D153" s="323">
        <f>D154+D155</f>
        <v>0</v>
      </c>
      <c r="E153" s="333">
        <f>E154+E155</f>
        <v>0</v>
      </c>
    </row>
    <row r="154" spans="1:5" s="317" customFormat="1" ht="22.5">
      <c r="A154" s="335" t="s">
        <v>810</v>
      </c>
      <c r="B154" s="319" t="s">
        <v>811</v>
      </c>
      <c r="C154" s="326"/>
      <c r="D154" s="326"/>
      <c r="E154" s="336"/>
    </row>
    <row r="155" spans="1:5" s="317" customFormat="1" ht="15.75">
      <c r="A155" s="337" t="s">
        <v>812</v>
      </c>
      <c r="B155" s="319" t="s">
        <v>813</v>
      </c>
      <c r="C155" s="326"/>
      <c r="D155" s="327"/>
      <c r="E155" s="336"/>
    </row>
    <row r="156" spans="1:5" s="317" customFormat="1" ht="15.75" customHeight="1">
      <c r="A156" s="334" t="s">
        <v>814</v>
      </c>
      <c r="B156" s="319" t="s">
        <v>815</v>
      </c>
      <c r="C156" s="323">
        <f>C157+C158</f>
        <v>51555</v>
      </c>
      <c r="D156" s="323">
        <f>D157+D158</f>
        <v>44527</v>
      </c>
      <c r="E156" s="333">
        <f>E157+E158</f>
        <v>0</v>
      </c>
    </row>
    <row r="157" spans="1:5" s="317" customFormat="1" ht="22.5">
      <c r="A157" s="335" t="s">
        <v>817</v>
      </c>
      <c r="B157" s="319" t="s">
        <v>818</v>
      </c>
      <c r="C157" s="326">
        <v>51555</v>
      </c>
      <c r="D157" s="326">
        <v>44527</v>
      </c>
      <c r="E157" s="336"/>
    </row>
    <row r="158" spans="1:5" s="317" customFormat="1" ht="15.75">
      <c r="A158" s="337" t="s">
        <v>812</v>
      </c>
      <c r="B158" s="319" t="s">
        <v>819</v>
      </c>
      <c r="C158" s="326"/>
      <c r="D158" s="344"/>
      <c r="E158" s="336"/>
    </row>
    <row r="159" spans="1:5" s="317" customFormat="1" ht="15.75" customHeight="1">
      <c r="A159" s="343" t="s">
        <v>820</v>
      </c>
      <c r="B159" s="319" t="s">
        <v>821</v>
      </c>
      <c r="C159" s="323">
        <f>C160+C163</f>
        <v>0</v>
      </c>
      <c r="D159" s="323">
        <f>D160+D163</f>
        <v>0</v>
      </c>
      <c r="E159" s="324"/>
    </row>
    <row r="160" spans="1:5" s="317" customFormat="1" ht="15.75" customHeight="1">
      <c r="A160" s="334" t="s">
        <v>822</v>
      </c>
      <c r="B160" s="319" t="s">
        <v>823</v>
      </c>
      <c r="C160" s="323">
        <f>C161+C162</f>
        <v>0</v>
      </c>
      <c r="D160" s="323">
        <f>D161+D162</f>
        <v>0</v>
      </c>
      <c r="E160" s="324"/>
    </row>
    <row r="161" spans="1:5" s="317" customFormat="1" ht="15.75" customHeight="1">
      <c r="A161" s="335" t="s">
        <v>824</v>
      </c>
      <c r="B161" s="319" t="s">
        <v>825</v>
      </c>
      <c r="C161" s="326"/>
      <c r="D161" s="326"/>
      <c r="E161" s="324"/>
    </row>
    <row r="162" spans="1:5" s="317" customFormat="1" ht="15.75" customHeight="1">
      <c r="A162" s="337" t="s">
        <v>826</v>
      </c>
      <c r="B162" s="319" t="s">
        <v>827</v>
      </c>
      <c r="C162" s="326"/>
      <c r="D162" s="327"/>
      <c r="E162" s="324"/>
    </row>
    <row r="163" spans="1:5" s="317" customFormat="1" ht="15.75" customHeight="1">
      <c r="A163" s="334" t="s">
        <v>828</v>
      </c>
      <c r="B163" s="319" t="s">
        <v>829</v>
      </c>
      <c r="C163" s="323">
        <f>C164+C165</f>
        <v>0</v>
      </c>
      <c r="D163" s="323">
        <f>D164+D165</f>
        <v>0</v>
      </c>
      <c r="E163" s="324"/>
    </row>
    <row r="164" spans="1:5" s="317" customFormat="1" ht="16.5" customHeight="1">
      <c r="A164" s="335" t="s">
        <v>830</v>
      </c>
      <c r="B164" s="319" t="s">
        <v>831</v>
      </c>
      <c r="C164" s="326"/>
      <c r="D164" s="326"/>
      <c r="E164" s="324"/>
    </row>
    <row r="165" spans="1:5" s="317" customFormat="1" ht="15.75">
      <c r="A165" s="337" t="s">
        <v>832</v>
      </c>
      <c r="B165" s="319" t="s">
        <v>833</v>
      </c>
      <c r="C165" s="326"/>
      <c r="D165" s="344"/>
      <c r="E165" s="324"/>
    </row>
    <row r="166" spans="1:5" s="317" customFormat="1" ht="15.75">
      <c r="A166" s="343" t="s">
        <v>834</v>
      </c>
      <c r="B166" s="319" t="s">
        <v>835</v>
      </c>
      <c r="C166" s="323"/>
      <c r="D166" s="323"/>
      <c r="E166" s="324"/>
    </row>
    <row r="167" spans="1:5" s="317" customFormat="1" ht="22.5">
      <c r="A167" s="334" t="s">
        <v>836</v>
      </c>
      <c r="B167" s="319" t="s">
        <v>837</v>
      </c>
      <c r="C167" s="323">
        <f>C168+C169</f>
        <v>0</v>
      </c>
      <c r="D167" s="323">
        <f>D168+D169</f>
        <v>0</v>
      </c>
      <c r="E167" s="324"/>
    </row>
    <row r="168" spans="1:5" s="317" customFormat="1" ht="15.75">
      <c r="A168" s="335" t="s">
        <v>838</v>
      </c>
      <c r="B168" s="319" t="s">
        <v>839</v>
      </c>
      <c r="C168" s="326"/>
      <c r="D168" s="326"/>
      <c r="E168" s="324"/>
    </row>
    <row r="169" spans="1:5" s="317" customFormat="1" ht="15.75">
      <c r="A169" s="337" t="s">
        <v>840</v>
      </c>
      <c r="B169" s="319" t="s">
        <v>841</v>
      </c>
      <c r="C169" s="326"/>
      <c r="D169" s="327"/>
      <c r="E169" s="324"/>
    </row>
    <row r="170" spans="1:5" s="317" customFormat="1" ht="24.75" customHeight="1">
      <c r="A170" s="345" t="s">
        <v>842</v>
      </c>
      <c r="B170" s="319" t="s">
        <v>843</v>
      </c>
      <c r="C170" s="331">
        <f>C171+C174+C177+C180</f>
        <v>1340</v>
      </c>
      <c r="D170" s="331">
        <f>D171+D174+D177+D180</f>
        <v>447</v>
      </c>
      <c r="E170" s="332">
        <f>E171+E174+E177+E180</f>
        <v>0</v>
      </c>
    </row>
    <row r="171" spans="1:5" s="317" customFormat="1" ht="22.5">
      <c r="A171" s="343" t="s">
        <v>844</v>
      </c>
      <c r="B171" s="319" t="s">
        <v>845</v>
      </c>
      <c r="C171" s="323">
        <f>C172+C173</f>
        <v>0</v>
      </c>
      <c r="D171" s="323">
        <f>D172+D173</f>
        <v>0</v>
      </c>
      <c r="E171" s="333">
        <f>E172+E173</f>
        <v>0</v>
      </c>
    </row>
    <row r="172" spans="1:5" s="317" customFormat="1" ht="15.75">
      <c r="A172" s="335" t="s">
        <v>846</v>
      </c>
      <c r="B172" s="319" t="s">
        <v>847</v>
      </c>
      <c r="C172" s="326"/>
      <c r="D172" s="326"/>
      <c r="E172" s="336"/>
    </row>
    <row r="173" spans="1:5" s="317" customFormat="1" ht="15.75">
      <c r="A173" s="337" t="s">
        <v>848</v>
      </c>
      <c r="B173" s="319" t="s">
        <v>849</v>
      </c>
      <c r="C173" s="326"/>
      <c r="D173" s="327"/>
      <c r="E173" s="336"/>
    </row>
    <row r="174" spans="1:5" s="317" customFormat="1" ht="22.5">
      <c r="A174" s="343" t="s">
        <v>850</v>
      </c>
      <c r="B174" s="319" t="s">
        <v>851</v>
      </c>
      <c r="C174" s="323">
        <f>C175+C176</f>
        <v>1340</v>
      </c>
      <c r="D174" s="323">
        <v>447</v>
      </c>
      <c r="E174" s="324"/>
    </row>
    <row r="175" spans="1:5" s="317" customFormat="1" ht="15.75">
      <c r="A175" s="335" t="s">
        <v>852</v>
      </c>
      <c r="B175" s="319" t="s">
        <v>853</v>
      </c>
      <c r="C175" s="326">
        <v>1337</v>
      </c>
      <c r="D175" s="326">
        <v>446</v>
      </c>
      <c r="E175" s="324"/>
    </row>
    <row r="176" spans="1:5" s="317" customFormat="1" ht="15.75">
      <c r="A176" s="337" t="s">
        <v>854</v>
      </c>
      <c r="B176" s="319" t="s">
        <v>855</v>
      </c>
      <c r="C176" s="326">
        <v>3</v>
      </c>
      <c r="D176" s="344"/>
      <c r="E176" s="324"/>
    </row>
    <row r="177" spans="1:5" s="317" customFormat="1" ht="15.75">
      <c r="A177" s="343" t="s">
        <v>856</v>
      </c>
      <c r="B177" s="319" t="s">
        <v>857</v>
      </c>
      <c r="C177" s="323">
        <f>C178+C179</f>
        <v>0</v>
      </c>
      <c r="D177" s="323">
        <f>D178+D179</f>
        <v>0</v>
      </c>
      <c r="E177" s="324"/>
    </row>
    <row r="178" spans="1:5" s="317" customFormat="1" ht="15.75">
      <c r="A178" s="335" t="s">
        <v>858</v>
      </c>
      <c r="B178" s="319" t="s">
        <v>859</v>
      </c>
      <c r="C178" s="326"/>
      <c r="D178" s="326"/>
      <c r="E178" s="324"/>
    </row>
    <row r="179" spans="1:5" s="317" customFormat="1" ht="15.75">
      <c r="A179" s="337" t="s">
        <v>860</v>
      </c>
      <c r="B179" s="319" t="s">
        <v>861</v>
      </c>
      <c r="C179" s="326"/>
      <c r="D179" s="327"/>
      <c r="E179" s="324"/>
    </row>
    <row r="180" spans="1:5" s="317" customFormat="1" ht="22.5">
      <c r="A180" s="343" t="s">
        <v>862</v>
      </c>
      <c r="B180" s="319" t="s">
        <v>863</v>
      </c>
      <c r="C180" s="323">
        <f>C181+C182</f>
        <v>0</v>
      </c>
      <c r="D180" s="323">
        <f>D181+D182</f>
        <v>0</v>
      </c>
      <c r="E180" s="324"/>
    </row>
    <row r="181" spans="1:5" s="317" customFormat="1" ht="15.75">
      <c r="A181" s="335" t="s">
        <v>864</v>
      </c>
      <c r="B181" s="319" t="s">
        <v>865</v>
      </c>
      <c r="C181" s="326"/>
      <c r="D181" s="326"/>
      <c r="E181" s="324"/>
    </row>
    <row r="182" spans="1:5" s="317" customFormat="1" ht="15.75">
      <c r="A182" s="337" t="s">
        <v>866</v>
      </c>
      <c r="B182" s="319" t="s">
        <v>867</v>
      </c>
      <c r="C182" s="326"/>
      <c r="D182" s="327"/>
      <c r="E182" s="324"/>
    </row>
    <row r="183" spans="1:5" s="317" customFormat="1" ht="15.75" customHeight="1">
      <c r="A183" s="328" t="s">
        <v>868</v>
      </c>
      <c r="B183" s="319" t="s">
        <v>869</v>
      </c>
      <c r="C183" s="329">
        <f>C7+C21+C139+C150</f>
        <v>367738</v>
      </c>
      <c r="D183" s="329">
        <f>D7+D21+D139+D150</f>
        <v>274845</v>
      </c>
      <c r="E183" s="330">
        <f>E7+E21+E139+E150</f>
        <v>0</v>
      </c>
    </row>
    <row r="184" spans="1:5" s="317" customFormat="1" ht="15.75">
      <c r="A184" s="328" t="s">
        <v>870</v>
      </c>
      <c r="B184" s="319" t="s">
        <v>871</v>
      </c>
      <c r="C184" s="327"/>
      <c r="D184" s="329">
        <f>D185+D193+D203</f>
        <v>0</v>
      </c>
      <c r="E184" s="330">
        <f>E185+E193+E203</f>
        <v>0</v>
      </c>
    </row>
    <row r="185" spans="1:5" s="317" customFormat="1" ht="15.75">
      <c r="A185" s="318" t="s">
        <v>872</v>
      </c>
      <c r="B185" s="319" t="s">
        <v>873</v>
      </c>
      <c r="C185" s="338"/>
      <c r="D185" s="331">
        <f>SUM(D186:D192)</f>
        <v>0</v>
      </c>
      <c r="E185" s="340"/>
    </row>
    <row r="186" spans="1:5" s="317" customFormat="1" ht="15.75">
      <c r="A186" s="334" t="s">
        <v>874</v>
      </c>
      <c r="B186" s="319" t="s">
        <v>875</v>
      </c>
      <c r="C186" s="327"/>
      <c r="D186" s="326"/>
      <c r="E186" s="324"/>
    </row>
    <row r="187" spans="1:5" s="317" customFormat="1" ht="15.75">
      <c r="A187" s="334" t="s">
        <v>876</v>
      </c>
      <c r="B187" s="319" t="s">
        <v>877</v>
      </c>
      <c r="C187" s="327"/>
      <c r="D187" s="326"/>
      <c r="E187" s="324"/>
    </row>
    <row r="188" spans="1:5" s="317" customFormat="1" ht="15.75">
      <c r="A188" s="334" t="s">
        <v>878</v>
      </c>
      <c r="B188" s="319" t="s">
        <v>879</v>
      </c>
      <c r="C188" s="327"/>
      <c r="D188" s="326"/>
      <c r="E188" s="324"/>
    </row>
    <row r="189" spans="1:5" s="317" customFormat="1" ht="15.75">
      <c r="A189" s="334" t="s">
        <v>880</v>
      </c>
      <c r="B189" s="319" t="s">
        <v>881</v>
      </c>
      <c r="C189" s="327"/>
      <c r="D189" s="326"/>
      <c r="E189" s="324"/>
    </row>
    <row r="190" spans="1:5" s="317" customFormat="1" ht="15.75">
      <c r="A190" s="334" t="s">
        <v>882</v>
      </c>
      <c r="B190" s="319" t="s">
        <v>883</v>
      </c>
      <c r="C190" s="327"/>
      <c r="D190" s="326"/>
      <c r="E190" s="324"/>
    </row>
    <row r="191" spans="1:5" s="317" customFormat="1" ht="15.75">
      <c r="A191" s="346" t="s">
        <v>884</v>
      </c>
      <c r="B191" s="319" t="s">
        <v>885</v>
      </c>
      <c r="C191" s="327"/>
      <c r="D191" s="326"/>
      <c r="E191" s="324"/>
    </row>
    <row r="192" spans="1:5" s="317" customFormat="1" ht="15.75">
      <c r="A192" s="334" t="s">
        <v>886</v>
      </c>
      <c r="B192" s="319" t="s">
        <v>887</v>
      </c>
      <c r="C192" s="327"/>
      <c r="D192" s="326"/>
      <c r="E192" s="324"/>
    </row>
    <row r="193" spans="1:5" s="317" customFormat="1" ht="15.75">
      <c r="A193" s="318" t="s">
        <v>888</v>
      </c>
      <c r="B193" s="319" t="s">
        <v>889</v>
      </c>
      <c r="C193" s="338"/>
      <c r="D193" s="331">
        <f>SUM(D194:D197)+D198</f>
        <v>0</v>
      </c>
      <c r="E193" s="332">
        <f>SUM(E194:E197)+E198</f>
        <v>0</v>
      </c>
    </row>
    <row r="194" spans="1:5" s="317" customFormat="1" ht="15.75">
      <c r="A194" s="334" t="s">
        <v>890</v>
      </c>
      <c r="B194" s="319" t="s">
        <v>891</v>
      </c>
      <c r="C194" s="327"/>
      <c r="D194" s="326"/>
      <c r="E194" s="324"/>
    </row>
    <row r="195" spans="1:5" s="317" customFormat="1" ht="15.75">
      <c r="A195" s="334" t="s">
        <v>892</v>
      </c>
      <c r="B195" s="319" t="s">
        <v>893</v>
      </c>
      <c r="C195" s="327"/>
      <c r="D195" s="326"/>
      <c r="E195" s="324"/>
    </row>
    <row r="196" spans="1:5" s="317" customFormat="1" ht="15.75">
      <c r="A196" s="334" t="s">
        <v>894</v>
      </c>
      <c r="B196" s="319" t="s">
        <v>895</v>
      </c>
      <c r="C196" s="327"/>
      <c r="D196" s="326"/>
      <c r="E196" s="324"/>
    </row>
    <row r="197" spans="1:5" s="317" customFormat="1" ht="15.75">
      <c r="A197" s="334" t="s">
        <v>896</v>
      </c>
      <c r="B197" s="319" t="s">
        <v>897</v>
      </c>
      <c r="C197" s="327"/>
      <c r="D197" s="326"/>
      <c r="E197" s="324"/>
    </row>
    <row r="198" spans="1:5" s="317" customFormat="1" ht="15.75">
      <c r="A198" s="334" t="s">
        <v>898</v>
      </c>
      <c r="B198" s="319" t="s">
        <v>899</v>
      </c>
      <c r="C198" s="327"/>
      <c r="D198" s="323">
        <f>SUM(D199:D202)</f>
        <v>0</v>
      </c>
      <c r="E198" s="333">
        <f>SUM(E199:E202)</f>
        <v>0</v>
      </c>
    </row>
    <row r="199" spans="1:5" s="317" customFormat="1" ht="15.75">
      <c r="A199" s="335" t="s">
        <v>900</v>
      </c>
      <c r="B199" s="319" t="s">
        <v>901</v>
      </c>
      <c r="C199" s="327"/>
      <c r="D199" s="326"/>
      <c r="E199" s="336"/>
    </row>
    <row r="200" spans="1:5" s="317" customFormat="1" ht="15.75">
      <c r="A200" s="335" t="s">
        <v>902</v>
      </c>
      <c r="B200" s="319" t="s">
        <v>903</v>
      </c>
      <c r="C200" s="327"/>
      <c r="D200" s="326"/>
      <c r="E200" s="324"/>
    </row>
    <row r="201" spans="1:5" s="317" customFormat="1" ht="15.75">
      <c r="A201" s="335" t="s">
        <v>904</v>
      </c>
      <c r="B201" s="319" t="s">
        <v>905</v>
      </c>
      <c r="C201" s="327"/>
      <c r="D201" s="326"/>
      <c r="E201" s="324"/>
    </row>
    <row r="202" spans="1:5" s="317" customFormat="1" ht="15.75">
      <c r="A202" s="335" t="s">
        <v>906</v>
      </c>
      <c r="B202" s="319" t="s">
        <v>907</v>
      </c>
      <c r="C202" s="327"/>
      <c r="D202" s="326"/>
      <c r="E202" s="324"/>
    </row>
    <row r="203" spans="1:5" s="317" customFormat="1" ht="15.75">
      <c r="A203" s="318" t="s">
        <v>908</v>
      </c>
      <c r="B203" s="319" t="s">
        <v>909</v>
      </c>
      <c r="C203" s="338"/>
      <c r="D203" s="331">
        <f>SUM(D204:D206)</f>
        <v>0</v>
      </c>
      <c r="E203" s="340"/>
    </row>
    <row r="204" spans="1:5" s="317" customFormat="1" ht="15.75">
      <c r="A204" s="334" t="s">
        <v>910</v>
      </c>
      <c r="B204" s="319" t="s">
        <v>911</v>
      </c>
      <c r="C204" s="327"/>
      <c r="D204" s="326"/>
      <c r="E204" s="324"/>
    </row>
    <row r="205" spans="1:5" s="317" customFormat="1" ht="15.75">
      <c r="A205" s="334" t="s">
        <v>912</v>
      </c>
      <c r="B205" s="319" t="s">
        <v>913</v>
      </c>
      <c r="C205" s="327"/>
      <c r="D205" s="326"/>
      <c r="E205" s="324"/>
    </row>
    <row r="206" spans="1:5" s="317" customFormat="1" ht="15.75">
      <c r="A206" s="334" t="s">
        <v>914</v>
      </c>
      <c r="B206" s="319" t="s">
        <v>915</v>
      </c>
      <c r="C206" s="327"/>
      <c r="D206" s="326"/>
      <c r="E206" s="324"/>
    </row>
    <row r="207" spans="1:5" s="317" customFormat="1" ht="15.75">
      <c r="A207" s="328" t="s">
        <v>916</v>
      </c>
      <c r="B207" s="319" t="s">
        <v>917</v>
      </c>
      <c r="C207" s="327"/>
      <c r="D207" s="329">
        <f>D208+D209+D214+D227+D228+D229</f>
        <v>8778</v>
      </c>
      <c r="E207" s="324"/>
    </row>
    <row r="208" spans="1:5" s="317" customFormat="1" ht="15.75">
      <c r="A208" s="318" t="s">
        <v>918</v>
      </c>
      <c r="B208" s="319" t="s">
        <v>919</v>
      </c>
      <c r="C208" s="338"/>
      <c r="D208" s="339"/>
      <c r="E208" s="340"/>
    </row>
    <row r="209" spans="1:5" s="317" customFormat="1" ht="15.75">
      <c r="A209" s="318" t="s">
        <v>920</v>
      </c>
      <c r="B209" s="319" t="s">
        <v>921</v>
      </c>
      <c r="C209" s="338"/>
      <c r="D209" s="331">
        <f>SUM(D210:D213)</f>
        <v>8778</v>
      </c>
      <c r="E209" s="340"/>
    </row>
    <row r="210" spans="1:5" s="317" customFormat="1" ht="15.75">
      <c r="A210" s="334" t="s">
        <v>922</v>
      </c>
      <c r="B210" s="319" t="s">
        <v>923</v>
      </c>
      <c r="C210" s="327"/>
      <c r="D210" s="326">
        <v>8778</v>
      </c>
      <c r="E210" s="324"/>
    </row>
    <row r="211" spans="1:5" s="317" customFormat="1" ht="15.75">
      <c r="A211" s="334" t="s">
        <v>924</v>
      </c>
      <c r="B211" s="319" t="s">
        <v>925</v>
      </c>
      <c r="C211" s="327"/>
      <c r="D211" s="326"/>
      <c r="E211" s="324"/>
    </row>
    <row r="212" spans="1:5" s="317" customFormat="1" ht="15.75">
      <c r="A212" s="334" t="s">
        <v>926</v>
      </c>
      <c r="B212" s="319" t="s">
        <v>927</v>
      </c>
      <c r="C212" s="327" t="s">
        <v>928</v>
      </c>
      <c r="D212" s="326"/>
      <c r="E212" s="324"/>
    </row>
    <row r="213" spans="1:5" s="317" customFormat="1" ht="15.75">
      <c r="A213" s="334" t="s">
        <v>929</v>
      </c>
      <c r="B213" s="319" t="s">
        <v>930</v>
      </c>
      <c r="C213" s="327"/>
      <c r="D213" s="326"/>
      <c r="E213" s="324"/>
    </row>
    <row r="214" spans="1:5" s="317" customFormat="1" ht="15.75">
      <c r="A214" s="318" t="s">
        <v>958</v>
      </c>
      <c r="B214" s="319" t="s">
        <v>959</v>
      </c>
      <c r="C214" s="338"/>
      <c r="D214" s="331">
        <f>D215+D221</f>
        <v>0</v>
      </c>
      <c r="E214" s="340"/>
    </row>
    <row r="215" spans="1:5" s="317" customFormat="1" ht="15.75">
      <c r="A215" s="334" t="s">
        <v>960</v>
      </c>
      <c r="B215" s="319" t="s">
        <v>961</v>
      </c>
      <c r="C215" s="327"/>
      <c r="D215" s="323">
        <f>SUM(D216:D220)</f>
        <v>0</v>
      </c>
      <c r="E215" s="324"/>
    </row>
    <row r="216" spans="1:5" s="317" customFormat="1" ht="15.75">
      <c r="A216" s="335" t="s">
        <v>962</v>
      </c>
      <c r="B216" s="319" t="s">
        <v>963</v>
      </c>
      <c r="C216" s="327"/>
      <c r="D216" s="326"/>
      <c r="E216" s="324"/>
    </row>
    <row r="217" spans="1:5" s="317" customFormat="1" ht="15.75">
      <c r="A217" s="335" t="s">
        <v>964</v>
      </c>
      <c r="B217" s="319" t="s">
        <v>965</v>
      </c>
      <c r="C217" s="327"/>
      <c r="D217" s="326"/>
      <c r="E217" s="324"/>
    </row>
    <row r="218" spans="1:5" s="317" customFormat="1" ht="15.75">
      <c r="A218" s="335" t="s">
        <v>966</v>
      </c>
      <c r="B218" s="319" t="s">
        <v>967</v>
      </c>
      <c r="C218" s="327"/>
      <c r="D218" s="326"/>
      <c r="E218" s="324"/>
    </row>
    <row r="219" spans="1:5" s="317" customFormat="1" ht="15.75">
      <c r="A219" s="335" t="s">
        <v>968</v>
      </c>
      <c r="B219" s="319" t="s">
        <v>969</v>
      </c>
      <c r="C219" s="327"/>
      <c r="D219" s="326"/>
      <c r="E219" s="324"/>
    </row>
    <row r="220" spans="1:5" s="317" customFormat="1" ht="15.75">
      <c r="A220" s="335" t="s">
        <v>970</v>
      </c>
      <c r="B220" s="319" t="s">
        <v>971</v>
      </c>
      <c r="C220" s="327"/>
      <c r="D220" s="326"/>
      <c r="E220" s="324"/>
    </row>
    <row r="221" spans="1:5" s="317" customFormat="1" ht="15.75">
      <c r="A221" s="334" t="s">
        <v>972</v>
      </c>
      <c r="B221" s="319" t="s">
        <v>973</v>
      </c>
      <c r="C221" s="327"/>
      <c r="D221" s="323">
        <f>SUM(D222:D226)</f>
        <v>0</v>
      </c>
      <c r="E221" s="324"/>
    </row>
    <row r="222" spans="1:5" s="317" customFormat="1" ht="15.75">
      <c r="A222" s="335" t="s">
        <v>974</v>
      </c>
      <c r="B222" s="319" t="s">
        <v>975</v>
      </c>
      <c r="C222" s="327"/>
      <c r="D222" s="326"/>
      <c r="E222" s="324"/>
    </row>
    <row r="223" spans="1:5" s="317" customFormat="1" ht="15.75">
      <c r="A223" s="335" t="s">
        <v>976</v>
      </c>
      <c r="B223" s="319" t="s">
        <v>977</v>
      </c>
      <c r="C223" s="327"/>
      <c r="D223" s="326"/>
      <c r="E223" s="324"/>
    </row>
    <row r="224" spans="1:5" s="317" customFormat="1" ht="15.75">
      <c r="A224" s="335" t="s">
        <v>978</v>
      </c>
      <c r="B224" s="319" t="s">
        <v>979</v>
      </c>
      <c r="C224" s="327"/>
      <c r="D224" s="326"/>
      <c r="E224" s="324"/>
    </row>
    <row r="225" spans="1:5" s="317" customFormat="1" ht="15.75">
      <c r="A225" s="335" t="s">
        <v>980</v>
      </c>
      <c r="B225" s="319" t="s">
        <v>981</v>
      </c>
      <c r="C225" s="327"/>
      <c r="D225" s="326"/>
      <c r="E225" s="324"/>
    </row>
    <row r="226" spans="1:5" s="317" customFormat="1" ht="15.75">
      <c r="A226" s="335" t="s">
        <v>982</v>
      </c>
      <c r="B226" s="319" t="s">
        <v>983</v>
      </c>
      <c r="C226" s="327"/>
      <c r="D226" s="326"/>
      <c r="E226" s="324"/>
    </row>
    <row r="227" spans="1:5" s="317" customFormat="1" ht="15.75">
      <c r="A227" s="318" t="s">
        <v>984</v>
      </c>
      <c r="B227" s="319" t="s">
        <v>985</v>
      </c>
      <c r="C227" s="338"/>
      <c r="D227" s="339"/>
      <c r="E227" s="340"/>
    </row>
    <row r="228" spans="1:5" s="317" customFormat="1" ht="15.75">
      <c r="A228" s="318" t="s">
        <v>1014</v>
      </c>
      <c r="B228" s="319" t="s">
        <v>1015</v>
      </c>
      <c r="C228" s="338"/>
      <c r="D228" s="339"/>
      <c r="E228" s="340"/>
    </row>
    <row r="229" spans="1:5" s="317" customFormat="1" ht="15.75">
      <c r="A229" s="318" t="s">
        <v>6</v>
      </c>
      <c r="B229" s="319" t="s">
        <v>7</v>
      </c>
      <c r="C229" s="338"/>
      <c r="D229" s="331">
        <f>SUM(D230:D231)</f>
        <v>0</v>
      </c>
      <c r="E229" s="340"/>
    </row>
    <row r="230" spans="1:5" s="317" customFormat="1" ht="15.75">
      <c r="A230" s="334" t="s">
        <v>8</v>
      </c>
      <c r="B230" s="319" t="s">
        <v>9</v>
      </c>
      <c r="C230" s="327"/>
      <c r="D230" s="326"/>
      <c r="E230" s="324"/>
    </row>
    <row r="231" spans="1:5" s="317" customFormat="1" ht="15.75">
      <c r="A231" s="334" t="s">
        <v>10</v>
      </c>
      <c r="B231" s="319" t="s">
        <v>11</v>
      </c>
      <c r="C231" s="327"/>
      <c r="D231" s="326"/>
      <c r="E231" s="324"/>
    </row>
    <row r="232" spans="1:5" s="317" customFormat="1" ht="33" customHeight="1" hidden="1">
      <c r="A232" s="334" t="s">
        <v>12</v>
      </c>
      <c r="B232" s="319" t="s">
        <v>13</v>
      </c>
      <c r="C232" s="323"/>
      <c r="D232" s="323"/>
      <c r="E232" s="333"/>
    </row>
    <row r="233" spans="1:5" s="317" customFormat="1" ht="15.75" hidden="1">
      <c r="A233" s="334" t="s">
        <v>14</v>
      </c>
      <c r="B233" s="319" t="s">
        <v>15</v>
      </c>
      <c r="C233" s="323"/>
      <c r="D233" s="323"/>
      <c r="E233" s="333"/>
    </row>
    <row r="234" spans="1:5" s="317" customFormat="1" ht="15.75">
      <c r="A234" s="328" t="s">
        <v>17</v>
      </c>
      <c r="B234" s="319" t="s">
        <v>18</v>
      </c>
      <c r="C234" s="327"/>
      <c r="D234" s="329">
        <f>SUM(D235:D239)</f>
        <v>0</v>
      </c>
      <c r="E234" s="324"/>
    </row>
    <row r="235" spans="1:5" s="317" customFormat="1" ht="15.75">
      <c r="A235" s="318" t="s">
        <v>19</v>
      </c>
      <c r="B235" s="319" t="s">
        <v>20</v>
      </c>
      <c r="C235" s="338"/>
      <c r="D235" s="339"/>
      <c r="E235" s="340"/>
    </row>
    <row r="236" spans="1:5" s="317" customFormat="1" ht="15.75">
      <c r="A236" s="318" t="s">
        <v>21</v>
      </c>
      <c r="B236" s="319" t="s">
        <v>22</v>
      </c>
      <c r="C236" s="338"/>
      <c r="D236" s="339"/>
      <c r="E236" s="340"/>
    </row>
    <row r="237" spans="1:5" s="317" customFormat="1" ht="15.75">
      <c r="A237" s="318" t="s">
        <v>23</v>
      </c>
      <c r="B237" s="319" t="s">
        <v>24</v>
      </c>
      <c r="C237" s="338"/>
      <c r="D237" s="339"/>
      <c r="E237" s="340"/>
    </row>
    <row r="238" spans="1:5" s="317" customFormat="1" ht="15.75">
      <c r="A238" s="318" t="s">
        <v>25</v>
      </c>
      <c r="B238" s="319" t="s">
        <v>26</v>
      </c>
      <c r="C238" s="338"/>
      <c r="D238" s="339"/>
      <c r="E238" s="340"/>
    </row>
    <row r="239" spans="1:5" s="317" customFormat="1" ht="15.75">
      <c r="A239" s="318" t="s">
        <v>27</v>
      </c>
      <c r="B239" s="319" t="s">
        <v>28</v>
      </c>
      <c r="C239" s="338"/>
      <c r="D239" s="339"/>
      <c r="E239" s="340"/>
    </row>
    <row r="240" spans="1:5" s="317" customFormat="1" ht="15.75">
      <c r="A240" s="328" t="s">
        <v>29</v>
      </c>
      <c r="B240" s="319" t="s">
        <v>30</v>
      </c>
      <c r="C240" s="327"/>
      <c r="D240" s="329">
        <v>6825</v>
      </c>
      <c r="E240" s="324"/>
    </row>
    <row r="241" spans="1:5" s="317" customFormat="1" ht="15.75">
      <c r="A241" s="318" t="s">
        <v>31</v>
      </c>
      <c r="B241" s="319" t="s">
        <v>32</v>
      </c>
      <c r="C241" s="338"/>
      <c r="D241" s="331">
        <f>D242+D245+D246+D247</f>
        <v>0</v>
      </c>
      <c r="E241" s="340"/>
    </row>
    <row r="242" spans="1:5" s="317" customFormat="1" ht="15.75">
      <c r="A242" s="322" t="s">
        <v>33</v>
      </c>
      <c r="B242" s="319" t="s">
        <v>34</v>
      </c>
      <c r="C242" s="327"/>
      <c r="D242" s="323">
        <f>SUM(D243:D244)</f>
        <v>0</v>
      </c>
      <c r="E242" s="324"/>
    </row>
    <row r="243" spans="1:5" s="317" customFormat="1" ht="15.75">
      <c r="A243" s="334" t="s">
        <v>35</v>
      </c>
      <c r="B243" s="319" t="s">
        <v>36</v>
      </c>
      <c r="C243" s="327"/>
      <c r="D243" s="326"/>
      <c r="E243" s="324"/>
    </row>
    <row r="244" spans="1:5" s="317" customFormat="1" ht="15.75">
      <c r="A244" s="334" t="s">
        <v>37</v>
      </c>
      <c r="B244" s="319" t="s">
        <v>38</v>
      </c>
      <c r="C244" s="327"/>
      <c r="D244" s="326"/>
      <c r="E244" s="324"/>
    </row>
    <row r="245" spans="1:5" s="317" customFormat="1" ht="15.75">
      <c r="A245" s="322" t="s">
        <v>39</v>
      </c>
      <c r="B245" s="319" t="s">
        <v>40</v>
      </c>
      <c r="C245" s="327"/>
      <c r="D245" s="326"/>
      <c r="E245" s="324"/>
    </row>
    <row r="246" spans="1:5" s="317" customFormat="1" ht="15.75">
      <c r="A246" s="322" t="s">
        <v>41</v>
      </c>
      <c r="B246" s="319" t="s">
        <v>42</v>
      </c>
      <c r="C246" s="327"/>
      <c r="D246" s="326"/>
      <c r="E246" s="324"/>
    </row>
    <row r="247" spans="1:5" s="317" customFormat="1" ht="15.75">
      <c r="A247" s="322" t="s">
        <v>43</v>
      </c>
      <c r="B247" s="319" t="s">
        <v>44</v>
      </c>
      <c r="C247" s="327"/>
      <c r="D247" s="326"/>
      <c r="E247" s="324"/>
    </row>
    <row r="248" spans="1:5" s="317" customFormat="1" ht="15.75">
      <c r="A248" s="318" t="s">
        <v>45</v>
      </c>
      <c r="B248" s="319" t="s">
        <v>46</v>
      </c>
      <c r="C248" s="338"/>
      <c r="D248" s="331">
        <f>SUM(D249:D256)</f>
        <v>6825</v>
      </c>
      <c r="E248" s="340"/>
    </row>
    <row r="249" spans="1:5" s="317" customFormat="1" ht="15.75">
      <c r="A249" s="322" t="s">
        <v>47</v>
      </c>
      <c r="B249" s="319" t="s">
        <v>48</v>
      </c>
      <c r="C249" s="327"/>
      <c r="D249" s="326">
        <v>6825</v>
      </c>
      <c r="E249" s="324"/>
    </row>
    <row r="250" spans="1:5" s="317" customFormat="1" ht="15.75">
      <c r="A250" s="322" t="s">
        <v>49</v>
      </c>
      <c r="B250" s="319" t="s">
        <v>50</v>
      </c>
      <c r="C250" s="327"/>
      <c r="D250" s="326"/>
      <c r="E250" s="324"/>
    </row>
    <row r="251" spans="1:5" s="317" customFormat="1" ht="15.75">
      <c r="A251" s="322" t="s">
        <v>51</v>
      </c>
      <c r="B251" s="319" t="s">
        <v>52</v>
      </c>
      <c r="C251" s="327"/>
      <c r="D251" s="326"/>
      <c r="E251" s="324"/>
    </row>
    <row r="252" spans="1:5" s="317" customFormat="1" ht="15.75">
      <c r="A252" s="322" t="s">
        <v>53</v>
      </c>
      <c r="B252" s="319" t="s">
        <v>54</v>
      </c>
      <c r="C252" s="327"/>
      <c r="D252" s="326"/>
      <c r="E252" s="324"/>
    </row>
    <row r="253" spans="1:5" s="317" customFormat="1" ht="15.75">
      <c r="A253" s="322" t="s">
        <v>55</v>
      </c>
      <c r="B253" s="319" t="s">
        <v>56</v>
      </c>
      <c r="C253" s="327"/>
      <c r="D253" s="326"/>
      <c r="E253" s="324"/>
    </row>
    <row r="254" spans="1:5" s="317" customFormat="1" ht="15.75">
      <c r="A254" s="322" t="s">
        <v>57</v>
      </c>
      <c r="B254" s="319" t="s">
        <v>58</v>
      </c>
      <c r="C254" s="327"/>
      <c r="D254" s="326"/>
      <c r="E254" s="324"/>
    </row>
    <row r="255" spans="1:5" s="317" customFormat="1" ht="15.75">
      <c r="A255" s="322" t="s">
        <v>59</v>
      </c>
      <c r="B255" s="319" t="s">
        <v>60</v>
      </c>
      <c r="C255" s="327"/>
      <c r="D255" s="326"/>
      <c r="E255" s="324"/>
    </row>
    <row r="256" spans="1:5" s="317" customFormat="1" ht="15.75">
      <c r="A256" s="322" t="s">
        <v>61</v>
      </c>
      <c r="B256" s="319" t="s">
        <v>62</v>
      </c>
      <c r="C256" s="327"/>
      <c r="D256" s="326"/>
      <c r="E256" s="324"/>
    </row>
    <row r="257" spans="1:5" s="317" customFormat="1" ht="15.75">
      <c r="A257" s="318" t="s">
        <v>63</v>
      </c>
      <c r="B257" s="319" t="s">
        <v>64</v>
      </c>
      <c r="C257" s="338"/>
      <c r="D257" s="347">
        <f>SUM(D258:D265)</f>
        <v>0</v>
      </c>
      <c r="E257" s="340"/>
    </row>
    <row r="258" spans="1:5" s="317" customFormat="1" ht="15.75">
      <c r="A258" s="322" t="s">
        <v>65</v>
      </c>
      <c r="B258" s="319" t="s">
        <v>66</v>
      </c>
      <c r="C258" s="327"/>
      <c r="D258" s="326"/>
      <c r="E258" s="324"/>
    </row>
    <row r="259" spans="1:5" s="317" customFormat="1" ht="22.5">
      <c r="A259" s="322" t="s">
        <v>67</v>
      </c>
      <c r="B259" s="319" t="s">
        <v>68</v>
      </c>
      <c r="C259" s="327"/>
      <c r="D259" s="326"/>
      <c r="E259" s="324"/>
    </row>
    <row r="260" spans="1:5" s="317" customFormat="1" ht="15.75">
      <c r="A260" s="322" t="s">
        <v>69</v>
      </c>
      <c r="B260" s="319" t="s">
        <v>70</v>
      </c>
      <c r="C260" s="327"/>
      <c r="D260" s="326"/>
      <c r="E260" s="324"/>
    </row>
    <row r="261" spans="1:5" s="317" customFormat="1" ht="15.75">
      <c r="A261" s="322" t="s">
        <v>71</v>
      </c>
      <c r="B261" s="319" t="s">
        <v>72</v>
      </c>
      <c r="C261" s="327"/>
      <c r="D261" s="326"/>
      <c r="E261" s="324"/>
    </row>
    <row r="262" spans="1:5" s="317" customFormat="1" ht="15.75">
      <c r="A262" s="322" t="s">
        <v>73</v>
      </c>
      <c r="B262" s="319" t="s">
        <v>74</v>
      </c>
      <c r="C262" s="327"/>
      <c r="D262" s="326"/>
      <c r="E262" s="324"/>
    </row>
    <row r="263" spans="1:5" s="317" customFormat="1" ht="15.75">
      <c r="A263" s="322" t="s">
        <v>75</v>
      </c>
      <c r="B263" s="319" t="s">
        <v>76</v>
      </c>
      <c r="C263" s="327"/>
      <c r="D263" s="326"/>
      <c r="E263" s="324"/>
    </row>
    <row r="264" spans="1:5" s="317" customFormat="1" ht="22.5">
      <c r="A264" s="322" t="s">
        <v>79</v>
      </c>
      <c r="B264" s="319" t="s">
        <v>80</v>
      </c>
      <c r="C264" s="327"/>
      <c r="D264" s="326"/>
      <c r="E264" s="324"/>
    </row>
    <row r="265" spans="1:5" s="317" customFormat="1" ht="15.75">
      <c r="A265" s="322" t="s">
        <v>81</v>
      </c>
      <c r="B265" s="319" t="s">
        <v>82</v>
      </c>
      <c r="C265" s="327"/>
      <c r="D265" s="326"/>
      <c r="E265" s="324"/>
    </row>
    <row r="266" spans="1:5" s="317" customFormat="1" ht="15.75">
      <c r="A266" s="318" t="s">
        <v>83</v>
      </c>
      <c r="B266" s="319" t="s">
        <v>84</v>
      </c>
      <c r="C266" s="338"/>
      <c r="D266" s="339">
        <v>99921</v>
      </c>
      <c r="E266" s="340"/>
    </row>
    <row r="267" spans="1:5" s="317" customFormat="1" ht="15.75">
      <c r="A267" s="328" t="s">
        <v>85</v>
      </c>
      <c r="B267" s="319" t="s">
        <v>86</v>
      </c>
      <c r="C267" s="348"/>
      <c r="D267" s="329">
        <v>115524</v>
      </c>
      <c r="E267" s="321"/>
    </row>
    <row r="268" spans="1:5" s="317" customFormat="1" ht="16.5" thickBot="1">
      <c r="A268" s="349" t="s">
        <v>87</v>
      </c>
      <c r="B268" s="350" t="s">
        <v>88</v>
      </c>
      <c r="C268" s="351"/>
      <c r="D268" s="352">
        <f>D183+D267</f>
        <v>390369</v>
      </c>
      <c r="E268" s="353"/>
    </row>
    <row r="269" spans="1:5" ht="15.75">
      <c r="A269" s="354"/>
      <c r="B269" s="355"/>
      <c r="C269" s="356"/>
      <c r="D269" s="356"/>
      <c r="E269" s="357"/>
    </row>
    <row r="270" spans="1:5" ht="15.75">
      <c r="A270" s="358"/>
      <c r="B270" s="355"/>
      <c r="C270" s="356"/>
      <c r="D270" s="356"/>
      <c r="E270" s="357"/>
    </row>
    <row r="271" spans="1:5" ht="15.75">
      <c r="A271" s="355"/>
      <c r="B271" s="355"/>
      <c r="C271" s="356"/>
      <c r="D271" s="356"/>
      <c r="E271" s="357"/>
    </row>
    <row r="272" spans="1:5" ht="15.75">
      <c r="A272" s="678"/>
      <c r="B272" s="678"/>
      <c r="C272" s="678"/>
      <c r="D272" s="678"/>
      <c r="E272" s="678"/>
    </row>
    <row r="273" spans="1:5" ht="15.75">
      <c r="A273" s="678"/>
      <c r="B273" s="678"/>
      <c r="C273" s="678"/>
      <c r="D273" s="678"/>
      <c r="E273" s="678"/>
    </row>
  </sheetData>
  <sheetProtection/>
  <mergeCells count="10">
    <mergeCell ref="A1:E1"/>
    <mergeCell ref="A272:E272"/>
    <mergeCell ref="A273:E273"/>
    <mergeCell ref="C2:E2"/>
    <mergeCell ref="A3:A5"/>
    <mergeCell ref="B3:B5"/>
    <mergeCell ref="C3:C4"/>
    <mergeCell ref="D3:D4"/>
    <mergeCell ref="C5:E5"/>
    <mergeCell ref="E3:E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dőlt"Dunaegyháza Község Önkormányzat&amp;R&amp;"Times New Roman,Félkövér dőlt"16. melléklet az 5/2013. (V. 07.) önkormányzati rendelethez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3"/>
  <dimension ref="A1:E40"/>
  <sheetViews>
    <sheetView workbookViewId="0" topLeftCell="A1">
      <selection activeCell="G32" sqref="G32"/>
    </sheetView>
  </sheetViews>
  <sheetFormatPr defaultColWidth="9.00390625" defaultRowHeight="12.75"/>
  <cols>
    <col min="1" max="1" width="71.125" style="361" customWidth="1"/>
    <col min="2" max="2" width="6.125" style="373" customWidth="1"/>
    <col min="3" max="3" width="18.00390625" style="360" customWidth="1"/>
    <col min="4" max="16384" width="9.375" style="360" customWidth="1"/>
  </cols>
  <sheetData>
    <row r="1" spans="1:3" ht="32.25" customHeight="1">
      <c r="A1" s="692" t="s">
        <v>444</v>
      </c>
      <c r="B1" s="692"/>
      <c r="C1" s="692"/>
    </row>
    <row r="2" spans="1:3" ht="15.75">
      <c r="A2" s="693" t="s">
        <v>445</v>
      </c>
      <c r="B2" s="693"/>
      <c r="C2" s="693"/>
    </row>
    <row r="4" spans="2:3" ht="13.5" thickBot="1">
      <c r="B4" s="694" t="s">
        <v>523</v>
      </c>
      <c r="C4" s="694"/>
    </row>
    <row r="5" spans="1:3" s="362" customFormat="1" ht="31.5" customHeight="1">
      <c r="A5" s="698" t="s">
        <v>500</v>
      </c>
      <c r="B5" s="696" t="s">
        <v>491</v>
      </c>
      <c r="C5" s="700" t="s">
        <v>89</v>
      </c>
    </row>
    <row r="6" spans="1:3" s="362" customFormat="1" ht="12.75">
      <c r="A6" s="699"/>
      <c r="B6" s="697"/>
      <c r="C6" s="701"/>
    </row>
    <row r="7" spans="1:3" s="363" customFormat="1" ht="13.5" thickBot="1">
      <c r="A7" s="101" t="s">
        <v>493</v>
      </c>
      <c r="B7" s="102" t="s">
        <v>494</v>
      </c>
      <c r="C7" s="103" t="s">
        <v>495</v>
      </c>
    </row>
    <row r="8" spans="1:3" ht="15.75" customHeight="1">
      <c r="A8" s="104" t="s">
        <v>439</v>
      </c>
      <c r="B8" s="105" t="s">
        <v>528</v>
      </c>
      <c r="C8" s="106">
        <v>254297</v>
      </c>
    </row>
    <row r="9" spans="1:3" ht="15.75" customHeight="1">
      <c r="A9" s="107" t="s">
        <v>90</v>
      </c>
      <c r="B9" s="108" t="s">
        <v>530</v>
      </c>
      <c r="C9" s="109">
        <v>27437</v>
      </c>
    </row>
    <row r="10" spans="1:3" ht="15.75" customHeight="1">
      <c r="A10" s="107" t="s">
        <v>91</v>
      </c>
      <c r="B10" s="108" t="s">
        <v>532</v>
      </c>
      <c r="C10" s="109"/>
    </row>
    <row r="11" spans="1:3" ht="15.75" customHeight="1">
      <c r="A11" s="364" t="s">
        <v>92</v>
      </c>
      <c r="B11" s="108" t="s">
        <v>534</v>
      </c>
      <c r="C11" s="365">
        <f>SUM(C8:C10)</f>
        <v>281734</v>
      </c>
    </row>
    <row r="12" spans="1:3" ht="15.75" customHeight="1">
      <c r="A12" s="364" t="s">
        <v>93</v>
      </c>
      <c r="B12" s="108" t="s">
        <v>536</v>
      </c>
      <c r="C12" s="365">
        <f>SUM(C13:C14)</f>
        <v>79671</v>
      </c>
    </row>
    <row r="13" spans="1:3" ht="15.75" customHeight="1">
      <c r="A13" s="107" t="s">
        <v>94</v>
      </c>
      <c r="B13" s="108" t="s">
        <v>538</v>
      </c>
      <c r="C13" s="109">
        <v>95475</v>
      </c>
    </row>
    <row r="14" spans="1:3" ht="15.75" customHeight="1">
      <c r="A14" s="107" t="s">
        <v>95</v>
      </c>
      <c r="B14" s="108" t="s">
        <v>540</v>
      </c>
      <c r="C14" s="109">
        <v>-15804</v>
      </c>
    </row>
    <row r="15" spans="1:3" ht="15.75" customHeight="1">
      <c r="A15" s="364" t="s">
        <v>96</v>
      </c>
      <c r="B15" s="108" t="s">
        <v>542</v>
      </c>
      <c r="C15" s="365">
        <f>SUM(C16:C17)</f>
        <v>0</v>
      </c>
    </row>
    <row r="16" spans="1:3" s="366" customFormat="1" ht="15.75" customHeight="1">
      <c r="A16" s="107" t="s">
        <v>97</v>
      </c>
      <c r="B16" s="108" t="s">
        <v>544</v>
      </c>
      <c r="C16" s="109"/>
    </row>
    <row r="17" spans="1:3" ht="15.75" customHeight="1">
      <c r="A17" s="107" t="s">
        <v>98</v>
      </c>
      <c r="B17" s="108" t="s">
        <v>139</v>
      </c>
      <c r="C17" s="109"/>
    </row>
    <row r="18" spans="1:3" ht="15.75" customHeight="1">
      <c r="A18" s="367" t="s">
        <v>99</v>
      </c>
      <c r="B18" s="108" t="s">
        <v>140</v>
      </c>
      <c r="C18" s="365">
        <f>C12+C15</f>
        <v>79671</v>
      </c>
    </row>
    <row r="19" spans="1:3" ht="15.75" customHeight="1">
      <c r="A19" s="112" t="s">
        <v>100</v>
      </c>
      <c r="B19" s="108" t="s">
        <v>141</v>
      </c>
      <c r="C19" s="368">
        <f>SUM(C20:C23)</f>
        <v>0</v>
      </c>
    </row>
    <row r="20" spans="1:3" ht="15.75" customHeight="1">
      <c r="A20" s="107" t="s">
        <v>101</v>
      </c>
      <c r="B20" s="108" t="s">
        <v>142</v>
      </c>
      <c r="C20" s="109"/>
    </row>
    <row r="21" spans="1:3" ht="15.75" customHeight="1">
      <c r="A21" s="107" t="s">
        <v>102</v>
      </c>
      <c r="B21" s="108" t="s">
        <v>143</v>
      </c>
      <c r="C21" s="109"/>
    </row>
    <row r="22" spans="1:3" ht="15.75" customHeight="1">
      <c r="A22" s="107" t="s">
        <v>103</v>
      </c>
      <c r="B22" s="108" t="s">
        <v>144</v>
      </c>
      <c r="C22" s="109"/>
    </row>
    <row r="23" spans="1:3" ht="15.75" customHeight="1">
      <c r="A23" s="107" t="s">
        <v>104</v>
      </c>
      <c r="B23" s="108" t="s">
        <v>145</v>
      </c>
      <c r="C23" s="109"/>
    </row>
    <row r="24" spans="1:3" ht="15.75" customHeight="1">
      <c r="A24" s="112" t="s">
        <v>105</v>
      </c>
      <c r="B24" s="108" t="s">
        <v>146</v>
      </c>
      <c r="C24" s="368">
        <f>C25+C26+C27+C28</f>
        <v>1889</v>
      </c>
    </row>
    <row r="25" spans="1:3" ht="15.75" customHeight="1">
      <c r="A25" s="107" t="s">
        <v>106</v>
      </c>
      <c r="B25" s="108" t="s">
        <v>147</v>
      </c>
      <c r="C25" s="109"/>
    </row>
    <row r="26" spans="1:3" ht="15.75" customHeight="1">
      <c r="A26" s="107" t="s">
        <v>107</v>
      </c>
      <c r="B26" s="108" t="s">
        <v>148</v>
      </c>
      <c r="C26" s="109"/>
    </row>
    <row r="27" spans="1:3" ht="15.75" customHeight="1">
      <c r="A27" s="107" t="s">
        <v>108</v>
      </c>
      <c r="B27" s="108" t="s">
        <v>149</v>
      </c>
      <c r="C27" s="109">
        <v>402</v>
      </c>
    </row>
    <row r="28" spans="1:3" ht="15.75" customHeight="1">
      <c r="A28" s="107" t="s">
        <v>109</v>
      </c>
      <c r="B28" s="108" t="s">
        <v>150</v>
      </c>
      <c r="C28" s="589">
        <f>SUM(C29:C32)</f>
        <v>1487</v>
      </c>
    </row>
    <row r="29" spans="1:3" ht="15.75" customHeight="1">
      <c r="A29" s="110" t="s">
        <v>110</v>
      </c>
      <c r="B29" s="108" t="s">
        <v>151</v>
      </c>
      <c r="C29" s="109">
        <v>1487</v>
      </c>
    </row>
    <row r="30" spans="1:3" ht="15.75" customHeight="1">
      <c r="A30" s="111" t="s">
        <v>111</v>
      </c>
      <c r="B30" s="108" t="s">
        <v>152</v>
      </c>
      <c r="C30" s="109"/>
    </row>
    <row r="31" spans="1:3" ht="15.75" customHeight="1">
      <c r="A31" s="111" t="s">
        <v>112</v>
      </c>
      <c r="B31" s="108" t="s">
        <v>153</v>
      </c>
      <c r="C31" s="109"/>
    </row>
    <row r="32" spans="1:3" ht="15.75" customHeight="1">
      <c r="A32" s="111" t="s">
        <v>113</v>
      </c>
      <c r="B32" s="108" t="s">
        <v>154</v>
      </c>
      <c r="C32" s="109"/>
    </row>
    <row r="33" spans="1:3" ht="15.75" customHeight="1">
      <c r="A33" s="112" t="s">
        <v>114</v>
      </c>
      <c r="B33" s="108" t="s">
        <v>155</v>
      </c>
      <c r="C33" s="113">
        <v>27075</v>
      </c>
    </row>
    <row r="34" spans="1:3" ht="15.75" customHeight="1">
      <c r="A34" s="367" t="s">
        <v>115</v>
      </c>
      <c r="B34" s="108" t="s">
        <v>156</v>
      </c>
      <c r="C34" s="365">
        <f>C19+C24+C33</f>
        <v>28964</v>
      </c>
    </row>
    <row r="35" spans="1:3" ht="15.75" customHeight="1" thickBot="1">
      <c r="A35" s="369" t="s">
        <v>16</v>
      </c>
      <c r="B35" s="370" t="s">
        <v>157</v>
      </c>
      <c r="C35" s="371">
        <f>C11+C18+C34</f>
        <v>390369</v>
      </c>
    </row>
    <row r="36" spans="1:5" ht="15.75">
      <c r="A36" s="354"/>
      <c r="B36" s="355"/>
      <c r="C36" s="356"/>
      <c r="D36" s="356"/>
      <c r="E36" s="356"/>
    </row>
    <row r="37" spans="1:5" ht="15.75">
      <c r="A37" s="354"/>
      <c r="B37" s="355"/>
      <c r="C37" s="356"/>
      <c r="D37" s="356"/>
      <c r="E37" s="356"/>
    </row>
    <row r="38" spans="1:5" ht="15.75">
      <c r="A38" s="355"/>
      <c r="B38" s="355"/>
      <c r="C38" s="356"/>
      <c r="D38" s="356"/>
      <c r="E38" s="356"/>
    </row>
    <row r="39" spans="1:5" ht="15.75">
      <c r="A39" s="695"/>
      <c r="B39" s="695"/>
      <c r="C39" s="695"/>
      <c r="D39" s="372"/>
      <c r="E39" s="372"/>
    </row>
    <row r="40" spans="1:5" ht="15.75">
      <c r="A40" s="695"/>
      <c r="B40" s="695"/>
      <c r="C40" s="695"/>
      <c r="D40" s="372"/>
      <c r="E40" s="372"/>
    </row>
  </sheetData>
  <sheetProtection sheet="1"/>
  <mergeCells count="8">
    <mergeCell ref="A40:C40"/>
    <mergeCell ref="B5:B6"/>
    <mergeCell ref="A5:A6"/>
    <mergeCell ref="C5:C6"/>
    <mergeCell ref="A1:C1"/>
    <mergeCell ref="A2:C2"/>
    <mergeCell ref="B4:C4"/>
    <mergeCell ref="A39:C39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dőlt"Dunaegyháza Község Önkormányzat&amp;R&amp;"Times New Roman CE,Félkövér dőlt"17. melléklet az 5/2013. (V. 07.)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6"/>
  <dimension ref="A1:C13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7.625" style="244" customWidth="1"/>
    <col min="2" max="2" width="60.875" style="244" customWidth="1"/>
    <col min="3" max="3" width="25.625" style="244" customWidth="1"/>
    <col min="4" max="16384" width="9.375" style="244" customWidth="1"/>
  </cols>
  <sheetData>
    <row r="1" ht="15">
      <c r="C1" s="437" t="s">
        <v>5</v>
      </c>
    </row>
    <row r="2" spans="1:3" ht="14.25">
      <c r="A2" s="438"/>
      <c r="B2" s="438"/>
      <c r="C2" s="438"/>
    </row>
    <row r="3" spans="1:3" ht="33.75" customHeight="1">
      <c r="A3" s="702" t="s">
        <v>931</v>
      </c>
      <c r="B3" s="702"/>
      <c r="C3" s="702"/>
    </row>
    <row r="4" ht="13.5" thickBot="1">
      <c r="C4" s="439"/>
    </row>
    <row r="5" spans="1:3" s="440" customFormat="1" ht="43.5" customHeight="1" thickBot="1">
      <c r="A5" s="584" t="s">
        <v>128</v>
      </c>
      <c r="B5" s="585" t="s">
        <v>195</v>
      </c>
      <c r="C5" s="586" t="s">
        <v>932</v>
      </c>
    </row>
    <row r="6" spans="1:3" ht="28.5" customHeight="1">
      <c r="A6" s="581" t="s">
        <v>130</v>
      </c>
      <c r="B6" s="582" t="s">
        <v>957</v>
      </c>
      <c r="C6" s="583">
        <v>1747</v>
      </c>
    </row>
    <row r="7" spans="1:3" ht="18" customHeight="1">
      <c r="A7" s="441" t="s">
        <v>131</v>
      </c>
      <c r="B7" s="443" t="s">
        <v>935</v>
      </c>
      <c r="C7" s="444">
        <v>1747</v>
      </c>
    </row>
    <row r="8" spans="1:3" ht="18" customHeight="1">
      <c r="A8" s="441" t="s">
        <v>132</v>
      </c>
      <c r="B8" s="443" t="s">
        <v>936</v>
      </c>
      <c r="C8" s="444">
        <v>0</v>
      </c>
    </row>
    <row r="9" spans="1:3" ht="18" customHeight="1">
      <c r="A9" s="441" t="s">
        <v>133</v>
      </c>
      <c r="B9" s="445" t="s">
        <v>933</v>
      </c>
      <c r="C9" s="444">
        <v>289576</v>
      </c>
    </row>
    <row r="10" spans="1:3" ht="18" customHeight="1" thickBot="1">
      <c r="A10" s="446" t="s">
        <v>134</v>
      </c>
      <c r="B10" s="447" t="s">
        <v>934</v>
      </c>
      <c r="C10" s="448">
        <v>284498</v>
      </c>
    </row>
    <row r="11" spans="1:3" ht="25.5" customHeight="1">
      <c r="A11" s="449" t="s">
        <v>135</v>
      </c>
      <c r="B11" s="580" t="s">
        <v>446</v>
      </c>
      <c r="C11" s="442">
        <f>C6+C9-C10</f>
        <v>6825</v>
      </c>
    </row>
    <row r="12" spans="1:3" ht="18" customHeight="1">
      <c r="A12" s="441" t="s">
        <v>136</v>
      </c>
      <c r="B12" s="443" t="s">
        <v>935</v>
      </c>
      <c r="C12" s="444">
        <v>6825</v>
      </c>
    </row>
    <row r="13" spans="1:3" ht="18" customHeight="1" thickBot="1">
      <c r="A13" s="450" t="s">
        <v>137</v>
      </c>
      <c r="B13" s="451" t="s">
        <v>936</v>
      </c>
      <c r="C13" s="452"/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I32"/>
  <sheetViews>
    <sheetView workbookViewId="0" topLeftCell="A4">
      <selection activeCell="H17" sqref="H17"/>
    </sheetView>
  </sheetViews>
  <sheetFormatPr defaultColWidth="9.00390625" defaultRowHeight="12.75"/>
  <cols>
    <col min="1" max="1" width="6.875" style="174" customWidth="1"/>
    <col min="2" max="2" width="36.625" style="175" customWidth="1"/>
    <col min="3" max="5" width="10.875" style="174" customWidth="1"/>
    <col min="6" max="6" width="36.625" style="174" customWidth="1"/>
    <col min="7" max="9" width="10.875" style="174" customWidth="1"/>
    <col min="10" max="16384" width="9.375" style="174" customWidth="1"/>
  </cols>
  <sheetData>
    <row r="1" spans="2:9" ht="39.75" customHeight="1">
      <c r="B1" s="172" t="s">
        <v>383</v>
      </c>
      <c r="C1" s="173"/>
      <c r="D1" s="173"/>
      <c r="E1" s="173"/>
      <c r="F1" s="173"/>
      <c r="G1" s="173"/>
      <c r="H1" s="173"/>
      <c r="I1" s="173"/>
    </row>
    <row r="2" ht="14.25" thickBot="1">
      <c r="I2" s="176" t="s">
        <v>194</v>
      </c>
    </row>
    <row r="3" spans="1:9" ht="18" customHeight="1" thickBot="1">
      <c r="A3" s="606" t="s">
        <v>221</v>
      </c>
      <c r="B3" s="177" t="s">
        <v>177</v>
      </c>
      <c r="C3" s="178"/>
      <c r="D3" s="178"/>
      <c r="E3" s="178"/>
      <c r="F3" s="177" t="s">
        <v>185</v>
      </c>
      <c r="G3" s="178"/>
      <c r="H3" s="178"/>
      <c r="I3" s="179"/>
    </row>
    <row r="4" spans="1:9" s="182" customFormat="1" ht="35.25" customHeight="1" thickBot="1">
      <c r="A4" s="607"/>
      <c r="B4" s="180" t="s">
        <v>195</v>
      </c>
      <c r="C4" s="181" t="s">
        <v>943</v>
      </c>
      <c r="D4" s="181" t="s">
        <v>944</v>
      </c>
      <c r="E4" s="181" t="s">
        <v>945</v>
      </c>
      <c r="F4" s="180" t="s">
        <v>195</v>
      </c>
      <c r="G4" s="181" t="s">
        <v>943</v>
      </c>
      <c r="H4" s="181" t="s">
        <v>944</v>
      </c>
      <c r="I4" s="181" t="s">
        <v>945</v>
      </c>
    </row>
    <row r="5" spans="1:9" s="182" customFormat="1" ht="13.5" thickBot="1">
      <c r="A5" s="302">
        <v>1</v>
      </c>
      <c r="B5" s="471">
        <v>2</v>
      </c>
      <c r="C5" s="472">
        <v>3</v>
      </c>
      <c r="D5" s="472">
        <v>4</v>
      </c>
      <c r="E5" s="472">
        <v>5</v>
      </c>
      <c r="F5" s="471">
        <v>6</v>
      </c>
      <c r="G5" s="472">
        <v>7</v>
      </c>
      <c r="H5" s="472">
        <v>8</v>
      </c>
      <c r="I5" s="473">
        <v>9</v>
      </c>
    </row>
    <row r="6" spans="1:9" ht="12.75" customHeight="1">
      <c r="A6" s="456" t="s">
        <v>130</v>
      </c>
      <c r="B6" s="427" t="s">
        <v>196</v>
      </c>
      <c r="C6" s="183">
        <v>4169</v>
      </c>
      <c r="D6" s="183">
        <v>4118</v>
      </c>
      <c r="E6" s="183">
        <v>4087</v>
      </c>
      <c r="F6" s="427" t="s">
        <v>197</v>
      </c>
      <c r="G6" s="183">
        <v>98851</v>
      </c>
      <c r="H6" s="183">
        <v>86657</v>
      </c>
      <c r="I6" s="79">
        <v>89180</v>
      </c>
    </row>
    <row r="7" spans="1:9" ht="12.75" customHeight="1">
      <c r="A7" s="457" t="s">
        <v>131</v>
      </c>
      <c r="B7" s="186" t="s">
        <v>236</v>
      </c>
      <c r="C7" s="184">
        <v>134428</v>
      </c>
      <c r="D7" s="184">
        <v>151569</v>
      </c>
      <c r="E7" s="184">
        <v>183200</v>
      </c>
      <c r="F7" s="186" t="s">
        <v>198</v>
      </c>
      <c r="G7" s="184">
        <v>24051</v>
      </c>
      <c r="H7" s="184">
        <v>21067</v>
      </c>
      <c r="I7" s="74">
        <v>21614</v>
      </c>
    </row>
    <row r="8" spans="1:9" ht="12.75" customHeight="1">
      <c r="A8" s="457" t="s">
        <v>132</v>
      </c>
      <c r="B8" s="186" t="s">
        <v>233</v>
      </c>
      <c r="C8" s="184">
        <v>31500</v>
      </c>
      <c r="D8" s="184"/>
      <c r="E8" s="184"/>
      <c r="F8" s="186" t="s">
        <v>199</v>
      </c>
      <c r="G8" s="184">
        <v>43055</v>
      </c>
      <c r="H8" s="184">
        <v>34981</v>
      </c>
      <c r="I8" s="74">
        <v>33360</v>
      </c>
    </row>
    <row r="9" spans="1:9" ht="12.75" customHeight="1">
      <c r="A9" s="457" t="s">
        <v>133</v>
      </c>
      <c r="B9" s="428" t="s">
        <v>312</v>
      </c>
      <c r="C9" s="184"/>
      <c r="D9" s="184"/>
      <c r="E9" s="184"/>
      <c r="F9" s="429" t="s">
        <v>234</v>
      </c>
      <c r="G9" s="184">
        <v>5411</v>
      </c>
      <c r="H9" s="184">
        <v>309</v>
      </c>
      <c r="I9" s="74">
        <v>4890</v>
      </c>
    </row>
    <row r="10" spans="1:9" ht="12.75" customHeight="1">
      <c r="A10" s="457" t="s">
        <v>134</v>
      </c>
      <c r="B10" s="186" t="s">
        <v>237</v>
      </c>
      <c r="C10" s="184"/>
      <c r="D10" s="184">
        <v>131091</v>
      </c>
      <c r="E10" s="184">
        <v>122056</v>
      </c>
      <c r="F10" s="186" t="s">
        <v>300</v>
      </c>
      <c r="G10" s="184"/>
      <c r="H10" s="184"/>
      <c r="I10" s="74"/>
    </row>
    <row r="11" spans="1:9" ht="12.75" customHeight="1">
      <c r="A11" s="457" t="s">
        <v>135</v>
      </c>
      <c r="B11" s="186" t="s">
        <v>184</v>
      </c>
      <c r="C11" s="184"/>
      <c r="D11" s="184"/>
      <c r="E11" s="185"/>
      <c r="F11" s="186" t="s">
        <v>313</v>
      </c>
      <c r="G11" s="184">
        <v>1652</v>
      </c>
      <c r="H11" s="184">
        <v>132200</v>
      </c>
      <c r="I11" s="74">
        <v>39852</v>
      </c>
    </row>
    <row r="12" spans="1:9" ht="12.75" customHeight="1">
      <c r="A12" s="457" t="s">
        <v>136</v>
      </c>
      <c r="B12" s="186" t="s">
        <v>384</v>
      </c>
      <c r="C12" s="184"/>
      <c r="D12" s="184"/>
      <c r="E12" s="184"/>
      <c r="F12" s="186" t="s">
        <v>432</v>
      </c>
      <c r="G12" s="184"/>
      <c r="H12" s="184"/>
      <c r="I12" s="74"/>
    </row>
    <row r="13" spans="1:9" ht="12.75" customHeight="1">
      <c r="A13" s="457" t="s">
        <v>137</v>
      </c>
      <c r="B13" s="186" t="s">
        <v>385</v>
      </c>
      <c r="C13" s="184"/>
      <c r="D13" s="184"/>
      <c r="E13" s="184"/>
      <c r="F13" s="186" t="s">
        <v>314</v>
      </c>
      <c r="G13" s="184">
        <v>14336</v>
      </c>
      <c r="H13" s="184">
        <v>14336</v>
      </c>
      <c r="I13" s="74">
        <v>11262</v>
      </c>
    </row>
    <row r="14" spans="1:9" ht="12.75" customHeight="1">
      <c r="A14" s="457" t="s">
        <v>138</v>
      </c>
      <c r="B14" s="186" t="s">
        <v>946</v>
      </c>
      <c r="C14" s="184">
        <v>3840</v>
      </c>
      <c r="D14" s="184">
        <v>3840</v>
      </c>
      <c r="E14" s="185">
        <v>3920</v>
      </c>
      <c r="F14" s="186" t="s">
        <v>164</v>
      </c>
      <c r="G14" s="184"/>
      <c r="H14" s="184"/>
      <c r="I14" s="74"/>
    </row>
    <row r="15" spans="1:9" ht="12.75" customHeight="1">
      <c r="A15" s="457" t="s">
        <v>139</v>
      </c>
      <c r="B15" s="186"/>
      <c r="C15" s="184"/>
      <c r="D15" s="184"/>
      <c r="E15" s="184"/>
      <c r="F15" s="186" t="s">
        <v>303</v>
      </c>
      <c r="G15" s="184"/>
      <c r="H15" s="184"/>
      <c r="I15" s="74"/>
    </row>
    <row r="16" spans="1:9" ht="12.75" customHeight="1">
      <c r="A16" s="457" t="s">
        <v>140</v>
      </c>
      <c r="B16" s="186"/>
      <c r="C16" s="184"/>
      <c r="D16" s="184"/>
      <c r="E16" s="184"/>
      <c r="F16" s="186" t="s">
        <v>386</v>
      </c>
      <c r="G16" s="184"/>
      <c r="H16" s="184"/>
      <c r="I16" s="74">
        <v>2911</v>
      </c>
    </row>
    <row r="17" spans="1:9" ht="12.75" customHeight="1" thickBot="1">
      <c r="A17" s="457" t="s">
        <v>141</v>
      </c>
      <c r="B17" s="203"/>
      <c r="C17" s="187"/>
      <c r="D17" s="187"/>
      <c r="E17" s="187"/>
      <c r="F17" s="186" t="s">
        <v>165</v>
      </c>
      <c r="G17" s="187">
        <v>3000</v>
      </c>
      <c r="H17" s="187"/>
      <c r="I17" s="76"/>
    </row>
    <row r="18" spans="1:9" ht="13.5" thickBot="1">
      <c r="A18" s="458" t="s">
        <v>142</v>
      </c>
      <c r="B18" s="459" t="s">
        <v>464</v>
      </c>
      <c r="C18" s="402">
        <f>SUM(C6:C17)</f>
        <v>173937</v>
      </c>
      <c r="D18" s="402">
        <f>SUM(D6:D17)</f>
        <v>290618</v>
      </c>
      <c r="E18" s="402">
        <f>SUM(E6:E17)</f>
        <v>313263</v>
      </c>
      <c r="F18" s="493" t="s">
        <v>465</v>
      </c>
      <c r="G18" s="402">
        <f>SUM(G6:G17)</f>
        <v>190356</v>
      </c>
      <c r="H18" s="402">
        <f>SUM(H6:H17)</f>
        <v>289550</v>
      </c>
      <c r="I18" s="475">
        <f>SUM(I6:I17)</f>
        <v>203069</v>
      </c>
    </row>
    <row r="19" spans="1:9" ht="12.75" customHeight="1">
      <c r="A19" s="494" t="s">
        <v>143</v>
      </c>
      <c r="B19" s="495" t="s">
        <v>387</v>
      </c>
      <c r="C19" s="568"/>
      <c r="D19" s="568"/>
      <c r="E19" s="568"/>
      <c r="F19" s="430" t="s">
        <v>369</v>
      </c>
      <c r="G19" s="571">
        <v>30760</v>
      </c>
      <c r="H19" s="571">
        <v>30760</v>
      </c>
      <c r="I19" s="573">
        <v>94736</v>
      </c>
    </row>
    <row r="20" spans="1:9" ht="12.75" customHeight="1">
      <c r="A20" s="496" t="s">
        <v>144</v>
      </c>
      <c r="B20" s="497" t="s">
        <v>388</v>
      </c>
      <c r="C20" s="569"/>
      <c r="D20" s="569"/>
      <c r="E20" s="569"/>
      <c r="F20" s="430" t="s">
        <v>370</v>
      </c>
      <c r="G20" s="570"/>
      <c r="H20" s="570"/>
      <c r="I20" s="574"/>
    </row>
    <row r="21" spans="1:9" ht="12.75" customHeight="1">
      <c r="A21" s="498" t="s">
        <v>145</v>
      </c>
      <c r="B21" s="430" t="s">
        <v>474</v>
      </c>
      <c r="C21" s="570">
        <v>47179</v>
      </c>
      <c r="D21" s="570">
        <v>28764</v>
      </c>
      <c r="E21" s="570">
        <v>63976</v>
      </c>
      <c r="F21" s="430" t="s">
        <v>371</v>
      </c>
      <c r="G21" s="570"/>
      <c r="H21" s="570"/>
      <c r="I21" s="574"/>
    </row>
    <row r="22" spans="1:9" ht="12.75" customHeight="1">
      <c r="A22" s="498" t="s">
        <v>146</v>
      </c>
      <c r="B22" s="430" t="s">
        <v>358</v>
      </c>
      <c r="C22" s="570"/>
      <c r="D22" s="570"/>
      <c r="E22" s="570"/>
      <c r="F22" s="430" t="s">
        <v>389</v>
      </c>
      <c r="G22" s="570"/>
      <c r="H22" s="570"/>
      <c r="I22" s="574"/>
    </row>
    <row r="23" spans="1:9" ht="12.75" customHeight="1">
      <c r="A23" s="498" t="s">
        <v>147</v>
      </c>
      <c r="B23" s="430" t="s">
        <v>473</v>
      </c>
      <c r="C23" s="570"/>
      <c r="D23" s="570"/>
      <c r="E23" s="570"/>
      <c r="F23" s="499" t="s">
        <v>390</v>
      </c>
      <c r="G23" s="570"/>
      <c r="H23" s="570"/>
      <c r="I23" s="574"/>
    </row>
    <row r="24" spans="1:9" ht="12.75" customHeight="1">
      <c r="A24" s="498" t="s">
        <v>148</v>
      </c>
      <c r="B24" s="430" t="s">
        <v>391</v>
      </c>
      <c r="C24" s="570"/>
      <c r="D24" s="570"/>
      <c r="E24" s="570"/>
      <c r="F24" s="430" t="s">
        <v>392</v>
      </c>
      <c r="G24" s="570"/>
      <c r="H24" s="570"/>
      <c r="I24" s="574"/>
    </row>
    <row r="25" spans="1:9" ht="12.75" customHeight="1">
      <c r="A25" s="500" t="s">
        <v>149</v>
      </c>
      <c r="B25" s="499" t="s">
        <v>393</v>
      </c>
      <c r="C25" s="571"/>
      <c r="D25" s="571"/>
      <c r="E25" s="571"/>
      <c r="F25" s="427" t="s">
        <v>394</v>
      </c>
      <c r="G25" s="571"/>
      <c r="H25" s="571"/>
      <c r="I25" s="573"/>
    </row>
    <row r="26" spans="1:9" ht="12.75" customHeight="1">
      <c r="A26" s="498" t="s">
        <v>150</v>
      </c>
      <c r="B26" s="430" t="s">
        <v>395</v>
      </c>
      <c r="C26" s="570"/>
      <c r="D26" s="570"/>
      <c r="E26" s="570"/>
      <c r="F26" s="186" t="s">
        <v>396</v>
      </c>
      <c r="G26" s="570"/>
      <c r="H26" s="570"/>
      <c r="I26" s="574"/>
    </row>
    <row r="27" spans="1:9" ht="12.75" customHeight="1">
      <c r="A27" s="456" t="s">
        <v>151</v>
      </c>
      <c r="B27" s="427" t="s">
        <v>397</v>
      </c>
      <c r="C27" s="183"/>
      <c r="D27" s="183"/>
      <c r="E27" s="183"/>
      <c r="F27" s="427" t="s">
        <v>497</v>
      </c>
      <c r="G27" s="501"/>
      <c r="H27" s="501"/>
      <c r="I27" s="502">
        <v>65823</v>
      </c>
    </row>
    <row r="28" spans="1:9" ht="12.75" customHeight="1">
      <c r="A28" s="460" t="s">
        <v>152</v>
      </c>
      <c r="B28" s="203" t="s">
        <v>398</v>
      </c>
      <c r="C28" s="187"/>
      <c r="D28" s="187"/>
      <c r="E28" s="187"/>
      <c r="F28" s="203"/>
      <c r="G28" s="503"/>
      <c r="H28" s="503"/>
      <c r="I28" s="504"/>
    </row>
    <row r="29" spans="1:9" ht="12.75" customHeight="1" thickBot="1">
      <c r="A29" s="461" t="s">
        <v>153</v>
      </c>
      <c r="B29" s="189" t="s">
        <v>466</v>
      </c>
      <c r="C29" s="462"/>
      <c r="D29" s="462"/>
      <c r="E29" s="572">
        <v>-442</v>
      </c>
      <c r="F29" s="189"/>
      <c r="G29" s="505"/>
      <c r="H29" s="505"/>
      <c r="I29" s="575"/>
    </row>
    <row r="30" spans="1:9" ht="13.5" thickBot="1">
      <c r="A30" s="458" t="s">
        <v>154</v>
      </c>
      <c r="B30" s="459" t="s">
        <v>399</v>
      </c>
      <c r="C30" s="402">
        <f>SUM(C21:C29)</f>
        <v>47179</v>
      </c>
      <c r="D30" s="402">
        <f>SUM(D21:D29)</f>
        <v>28764</v>
      </c>
      <c r="E30" s="402">
        <f>SUM(E21:E29)</f>
        <v>63534</v>
      </c>
      <c r="F30" s="459" t="s">
        <v>555</v>
      </c>
      <c r="G30" s="402">
        <f>SUM(G19:G29)</f>
        <v>30760</v>
      </c>
      <c r="H30" s="402">
        <f>SUM(H19:H29)</f>
        <v>30760</v>
      </c>
      <c r="I30" s="475">
        <f>SUM(I19:I29)</f>
        <v>160559</v>
      </c>
    </row>
    <row r="31" spans="1:9" ht="13.5" thickBot="1">
      <c r="A31" s="458" t="s">
        <v>155</v>
      </c>
      <c r="B31" s="463" t="s">
        <v>400</v>
      </c>
      <c r="C31" s="402">
        <f>+C18+C19+C20+C30</f>
        <v>221116</v>
      </c>
      <c r="D31" s="402">
        <f>+D18+D19+D20+D30</f>
        <v>319382</v>
      </c>
      <c r="E31" s="402">
        <f>+E18+E19+E20+E30</f>
        <v>376797</v>
      </c>
      <c r="F31" s="463" t="s">
        <v>401</v>
      </c>
      <c r="G31" s="402">
        <f>+G18+G30</f>
        <v>221116</v>
      </c>
      <c r="H31" s="402">
        <f>+H18+H30</f>
        <v>320310</v>
      </c>
      <c r="I31" s="475">
        <f>+I18+I30</f>
        <v>363628</v>
      </c>
    </row>
    <row r="32" spans="1:9" ht="13.5" thickBot="1">
      <c r="A32" s="458" t="s">
        <v>156</v>
      </c>
      <c r="B32" s="128" t="s">
        <v>554</v>
      </c>
      <c r="C32" s="476">
        <f>IF(((G18-C18)&gt;0),G18-C18,"----")</f>
        <v>16419</v>
      </c>
      <c r="D32" s="476" t="str">
        <f>IF(((H18-D18)&gt;0),H18-D18,"----")</f>
        <v>----</v>
      </c>
      <c r="E32" s="476" t="str">
        <f>IF(((I18-E18)&gt;0),I18-E18,"----")</f>
        <v>----</v>
      </c>
      <c r="F32" s="510" t="s">
        <v>553</v>
      </c>
      <c r="G32" s="506" t="str">
        <f>IF(((C18-G18)&gt;0),C18-G18,"----")</f>
        <v>----</v>
      </c>
      <c r="H32" s="506">
        <f>IF(((D18-H18)&gt;0),D18-H18,"----")</f>
        <v>1068</v>
      </c>
      <c r="I32" s="507">
        <f>IF(((E18-I18)&gt;0),E18-I18,"----")</f>
        <v>110194</v>
      </c>
    </row>
  </sheetData>
  <sheetProtection/>
  <mergeCells count="1">
    <mergeCell ref="A3:A4"/>
  </mergeCells>
  <printOptions horizontalCentered="1"/>
  <pageMargins left="0.7874015748031497" right="0.7874015748031497" top="0.86" bottom="0.88" header="0.62" footer="0.69"/>
  <pageSetup horizontalDpi="600" verticalDpi="600" orientation="landscape" paperSize="9" scale="95" r:id="rId1"/>
  <headerFooter alignWithMargins="0">
    <oddHeader>&amp;R&amp;"Times New Roman CE,Félkövér dőlt"&amp;11 2.1. melléklet az 5/2013. (V. 07.)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I29"/>
  <sheetViews>
    <sheetView workbookViewId="0" topLeftCell="A1">
      <selection activeCell="H17" sqref="H17"/>
    </sheetView>
  </sheetViews>
  <sheetFormatPr defaultColWidth="9.00390625" defaultRowHeight="12.75"/>
  <cols>
    <col min="1" max="1" width="6.875" style="174" customWidth="1"/>
    <col min="2" max="2" width="35.50390625" style="175" customWidth="1"/>
    <col min="3" max="5" width="10.875" style="174" customWidth="1"/>
    <col min="6" max="6" width="35.625" style="174" customWidth="1"/>
    <col min="7" max="9" width="10.875" style="174" customWidth="1"/>
    <col min="10" max="16384" width="9.375" style="174" customWidth="1"/>
  </cols>
  <sheetData>
    <row r="1" spans="2:9" ht="39.75" customHeight="1">
      <c r="B1" s="172" t="s">
        <v>456</v>
      </c>
      <c r="C1" s="173"/>
      <c r="D1" s="173"/>
      <c r="E1" s="173"/>
      <c r="F1" s="173"/>
      <c r="G1" s="173"/>
      <c r="H1" s="173"/>
      <c r="I1" s="173"/>
    </row>
    <row r="2" ht="14.25" thickBot="1">
      <c r="I2" s="176" t="s">
        <v>194</v>
      </c>
    </row>
    <row r="3" spans="1:9" ht="18" customHeight="1" thickBot="1">
      <c r="A3" s="606" t="s">
        <v>221</v>
      </c>
      <c r="B3" s="177" t="s">
        <v>177</v>
      </c>
      <c r="C3" s="178"/>
      <c r="D3" s="178"/>
      <c r="E3" s="178"/>
      <c r="F3" s="177" t="s">
        <v>185</v>
      </c>
      <c r="G3" s="178"/>
      <c r="H3" s="178"/>
      <c r="I3" s="179"/>
    </row>
    <row r="4" spans="1:9" s="182" customFormat="1" ht="33.75" customHeight="1" thickBot="1">
      <c r="A4" s="607"/>
      <c r="B4" s="180" t="s">
        <v>195</v>
      </c>
      <c r="C4" s="181" t="s">
        <v>943</v>
      </c>
      <c r="D4" s="181" t="s">
        <v>944</v>
      </c>
      <c r="E4" s="181" t="s">
        <v>945</v>
      </c>
      <c r="F4" s="180" t="s">
        <v>195</v>
      </c>
      <c r="G4" s="181" t="s">
        <v>943</v>
      </c>
      <c r="H4" s="181" t="s">
        <v>944</v>
      </c>
      <c r="I4" s="181" t="s">
        <v>945</v>
      </c>
    </row>
    <row r="5" spans="1:9" s="182" customFormat="1" ht="12" customHeight="1" thickBot="1">
      <c r="A5" s="302">
        <v>1</v>
      </c>
      <c r="B5" s="471">
        <v>2</v>
      </c>
      <c r="C5" s="472">
        <v>3</v>
      </c>
      <c r="D5" s="472">
        <v>4</v>
      </c>
      <c r="E5" s="472">
        <v>5</v>
      </c>
      <c r="F5" s="471">
        <v>6</v>
      </c>
      <c r="G5" s="472">
        <v>7</v>
      </c>
      <c r="H5" s="472">
        <v>8</v>
      </c>
      <c r="I5" s="473">
        <v>9</v>
      </c>
    </row>
    <row r="6" spans="1:9" ht="12.75" customHeight="1">
      <c r="A6" s="456" t="s">
        <v>130</v>
      </c>
      <c r="B6" s="427" t="s">
        <v>551</v>
      </c>
      <c r="C6" s="183"/>
      <c r="D6" s="183">
        <v>5000</v>
      </c>
      <c r="E6" s="183">
        <v>5003</v>
      </c>
      <c r="F6" s="427" t="s">
        <v>230</v>
      </c>
      <c r="G6" s="183"/>
      <c r="H6" s="183"/>
      <c r="I6" s="79">
        <v>12512</v>
      </c>
    </row>
    <row r="7" spans="1:9" ht="12.75" customHeight="1">
      <c r="A7" s="457" t="s">
        <v>131</v>
      </c>
      <c r="B7" s="186" t="s">
        <v>402</v>
      </c>
      <c r="C7" s="184"/>
      <c r="D7" s="184"/>
      <c r="E7" s="184"/>
      <c r="F7" s="186" t="s">
        <v>239</v>
      </c>
      <c r="G7" s="184"/>
      <c r="H7" s="184"/>
      <c r="I7" s="74">
        <v>7716</v>
      </c>
    </row>
    <row r="8" spans="1:9" ht="12.75" customHeight="1">
      <c r="A8" s="457" t="s">
        <v>132</v>
      </c>
      <c r="B8" s="186" t="s">
        <v>350</v>
      </c>
      <c r="C8" s="184"/>
      <c r="D8" s="184"/>
      <c r="E8" s="184"/>
      <c r="F8" s="186" t="s">
        <v>290</v>
      </c>
      <c r="G8" s="184"/>
      <c r="H8" s="184"/>
      <c r="I8" s="74"/>
    </row>
    <row r="9" spans="1:9" ht="12.75" customHeight="1">
      <c r="A9" s="457" t="s">
        <v>133</v>
      </c>
      <c r="B9" s="186" t="s">
        <v>238</v>
      </c>
      <c r="C9" s="184"/>
      <c r="D9" s="184"/>
      <c r="E9" s="184"/>
      <c r="F9" s="186" t="s">
        <v>231</v>
      </c>
      <c r="G9" s="184"/>
      <c r="H9" s="184"/>
      <c r="I9" s="74"/>
    </row>
    <row r="10" spans="1:9" ht="12.75" customHeight="1">
      <c r="A10" s="457" t="s">
        <v>134</v>
      </c>
      <c r="B10" s="186" t="s">
        <v>183</v>
      </c>
      <c r="C10" s="184"/>
      <c r="D10" s="184"/>
      <c r="E10" s="184"/>
      <c r="F10" s="186" t="s">
        <v>403</v>
      </c>
      <c r="G10" s="184"/>
      <c r="H10" s="184"/>
      <c r="I10" s="74">
        <v>59</v>
      </c>
    </row>
    <row r="11" spans="1:9" ht="12.75" customHeight="1">
      <c r="A11" s="457" t="s">
        <v>135</v>
      </c>
      <c r="B11" s="186" t="s">
        <v>467</v>
      </c>
      <c r="C11" s="184"/>
      <c r="D11" s="184"/>
      <c r="E11" s="185"/>
      <c r="F11" s="186" t="s">
        <v>165</v>
      </c>
      <c r="G11" s="184"/>
      <c r="H11" s="184"/>
      <c r="I11" s="74"/>
    </row>
    <row r="12" spans="1:9" ht="12.75" customHeight="1">
      <c r="A12" s="457" t="s">
        <v>136</v>
      </c>
      <c r="B12" s="186" t="s">
        <v>937</v>
      </c>
      <c r="C12" s="184"/>
      <c r="D12" s="184"/>
      <c r="E12" s="184"/>
      <c r="F12" s="186" t="s">
        <v>404</v>
      </c>
      <c r="G12" s="184">
        <v>19153</v>
      </c>
      <c r="H12" s="184">
        <v>19153</v>
      </c>
      <c r="I12" s="74"/>
    </row>
    <row r="13" spans="1:9" ht="12.75" customHeight="1">
      <c r="A13" s="457" t="s">
        <v>137</v>
      </c>
      <c r="B13" s="186" t="s">
        <v>299</v>
      </c>
      <c r="C13" s="184"/>
      <c r="D13" s="184"/>
      <c r="E13" s="184"/>
      <c r="F13" s="430" t="s">
        <v>345</v>
      </c>
      <c r="G13" s="184"/>
      <c r="H13" s="184"/>
      <c r="I13" s="74"/>
    </row>
    <row r="14" spans="1:9" ht="12.75" customHeight="1">
      <c r="A14" s="457" t="s">
        <v>138</v>
      </c>
      <c r="B14" s="186" t="s">
        <v>550</v>
      </c>
      <c r="C14" s="184"/>
      <c r="D14" s="184"/>
      <c r="E14" s="185"/>
      <c r="F14" s="186" t="s">
        <v>405</v>
      </c>
      <c r="G14" s="184"/>
      <c r="H14" s="184"/>
      <c r="I14" s="74"/>
    </row>
    <row r="15" spans="1:9" ht="12.75" customHeight="1" thickBot="1">
      <c r="A15" s="457" t="s">
        <v>139</v>
      </c>
      <c r="B15" s="186" t="s">
        <v>406</v>
      </c>
      <c r="C15" s="184">
        <v>15081</v>
      </c>
      <c r="D15" s="184">
        <v>15081</v>
      </c>
      <c r="E15" s="74">
        <v>7193</v>
      </c>
      <c r="F15" s="186" t="s">
        <v>190</v>
      </c>
      <c r="G15" s="184"/>
      <c r="H15" s="184"/>
      <c r="I15" s="74"/>
    </row>
    <row r="16" spans="1:9" ht="13.5" thickBot="1">
      <c r="A16" s="458" t="s">
        <v>140</v>
      </c>
      <c r="B16" s="459" t="s">
        <v>464</v>
      </c>
      <c r="C16" s="402">
        <f>SUM(C6:C15)</f>
        <v>15081</v>
      </c>
      <c r="D16" s="402">
        <f>SUM(D6:D15)</f>
        <v>20081</v>
      </c>
      <c r="E16" s="402">
        <f>SUM(E6:E15)</f>
        <v>12196</v>
      </c>
      <c r="F16" s="459" t="s">
        <v>465</v>
      </c>
      <c r="G16" s="402">
        <f>SUM(G6:G15)</f>
        <v>19153</v>
      </c>
      <c r="H16" s="402">
        <f>SUM(H6:H15)</f>
        <v>19153</v>
      </c>
      <c r="I16" s="475">
        <f>SUM(I6:I15)</f>
        <v>20287</v>
      </c>
    </row>
    <row r="17" spans="1:9" ht="12.75" customHeight="1">
      <c r="A17" s="508" t="s">
        <v>141</v>
      </c>
      <c r="B17" s="495" t="s">
        <v>407</v>
      </c>
      <c r="C17" s="509"/>
      <c r="D17" s="509"/>
      <c r="E17" s="509"/>
      <c r="F17" s="430" t="s">
        <v>369</v>
      </c>
      <c r="G17" s="183"/>
      <c r="H17" s="183"/>
      <c r="I17" s="79"/>
    </row>
    <row r="18" spans="1:9" ht="12.75" customHeight="1">
      <c r="A18" s="457" t="s">
        <v>142</v>
      </c>
      <c r="B18" s="430" t="s">
        <v>474</v>
      </c>
      <c r="C18" s="184">
        <v>4072</v>
      </c>
      <c r="D18" s="184"/>
      <c r="E18" s="184"/>
      <c r="F18" s="430" t="s">
        <v>370</v>
      </c>
      <c r="G18" s="184"/>
      <c r="H18" s="184"/>
      <c r="I18" s="74"/>
    </row>
    <row r="19" spans="1:9" ht="12.75" customHeight="1">
      <c r="A19" s="457" t="s">
        <v>143</v>
      </c>
      <c r="B19" s="430" t="s">
        <v>358</v>
      </c>
      <c r="C19" s="184"/>
      <c r="D19" s="184"/>
      <c r="E19" s="184"/>
      <c r="F19" s="430" t="s">
        <v>371</v>
      </c>
      <c r="G19" s="184"/>
      <c r="H19" s="184"/>
      <c r="I19" s="74"/>
    </row>
    <row r="20" spans="1:9" ht="12.75" customHeight="1">
      <c r="A20" s="457" t="s">
        <v>144</v>
      </c>
      <c r="B20" s="430" t="s">
        <v>473</v>
      </c>
      <c r="C20" s="184"/>
      <c r="D20" s="184"/>
      <c r="E20" s="184"/>
      <c r="F20" s="430" t="s">
        <v>389</v>
      </c>
      <c r="G20" s="184"/>
      <c r="H20" s="184"/>
      <c r="I20" s="74"/>
    </row>
    <row r="21" spans="1:9" ht="12.75" customHeight="1">
      <c r="A21" s="457" t="s">
        <v>145</v>
      </c>
      <c r="B21" s="430" t="s">
        <v>391</v>
      </c>
      <c r="C21" s="184"/>
      <c r="D21" s="184"/>
      <c r="E21" s="184"/>
      <c r="F21" s="499" t="s">
        <v>390</v>
      </c>
      <c r="G21" s="184"/>
      <c r="H21" s="184"/>
      <c r="I21" s="74"/>
    </row>
    <row r="22" spans="1:9" ht="12.75" customHeight="1">
      <c r="A22" s="457" t="s">
        <v>146</v>
      </c>
      <c r="B22" s="499" t="s">
        <v>393</v>
      </c>
      <c r="C22" s="184"/>
      <c r="D22" s="184"/>
      <c r="E22" s="184"/>
      <c r="F22" s="430" t="s">
        <v>392</v>
      </c>
      <c r="G22" s="184"/>
      <c r="H22" s="184"/>
      <c r="I22" s="74"/>
    </row>
    <row r="23" spans="1:9" ht="12.75" customHeight="1">
      <c r="A23" s="457" t="s">
        <v>147</v>
      </c>
      <c r="B23" s="430" t="s">
        <v>395</v>
      </c>
      <c r="C23" s="184"/>
      <c r="D23" s="184"/>
      <c r="E23" s="184"/>
      <c r="F23" s="427" t="s">
        <v>394</v>
      </c>
      <c r="G23" s="184"/>
      <c r="H23" s="184"/>
      <c r="I23" s="74"/>
    </row>
    <row r="24" spans="1:9" ht="12.75" customHeight="1">
      <c r="A24" s="457" t="s">
        <v>148</v>
      </c>
      <c r="B24" s="427" t="s">
        <v>397</v>
      </c>
      <c r="C24" s="184"/>
      <c r="D24" s="184"/>
      <c r="E24" s="184"/>
      <c r="F24" s="186" t="s">
        <v>396</v>
      </c>
      <c r="G24" s="184"/>
      <c r="H24" s="184"/>
      <c r="I24" s="74"/>
    </row>
    <row r="25" spans="1:9" ht="12.75" customHeight="1">
      <c r="A25" s="457" t="s">
        <v>149</v>
      </c>
      <c r="B25" s="203" t="s">
        <v>398</v>
      </c>
      <c r="C25" s="184"/>
      <c r="D25" s="184"/>
      <c r="E25" s="184"/>
      <c r="F25" s="427" t="s">
        <v>497</v>
      </c>
      <c r="G25" s="184"/>
      <c r="H25" s="184"/>
      <c r="I25" s="74"/>
    </row>
    <row r="26" spans="1:9" ht="12.75" customHeight="1" thickBot="1">
      <c r="A26" s="460" t="s">
        <v>150</v>
      </c>
      <c r="B26" s="189" t="s">
        <v>496</v>
      </c>
      <c r="C26" s="187"/>
      <c r="D26" s="187"/>
      <c r="E26" s="187"/>
      <c r="F26" s="203"/>
      <c r="G26" s="187"/>
      <c r="H26" s="187"/>
      <c r="I26" s="76"/>
    </row>
    <row r="27" spans="1:9" ht="13.5" thickBot="1">
      <c r="A27" s="458" t="s">
        <v>151</v>
      </c>
      <c r="B27" s="459" t="s">
        <v>408</v>
      </c>
      <c r="C27" s="402">
        <f>SUM(C18:C26)</f>
        <v>4072</v>
      </c>
      <c r="D27" s="402">
        <f>SUM(D18:D26)</f>
        <v>0</v>
      </c>
      <c r="E27" s="402">
        <f>SUM(E18:E26)</f>
        <v>0</v>
      </c>
      <c r="F27" s="459" t="s">
        <v>409</v>
      </c>
      <c r="G27" s="402">
        <f>SUM(G17:G26)</f>
        <v>0</v>
      </c>
      <c r="H27" s="402">
        <f>SUM(H17:H26)</f>
        <v>0</v>
      </c>
      <c r="I27" s="475">
        <f>SUM(I17:I26)</f>
        <v>0</v>
      </c>
    </row>
    <row r="28" spans="1:9" ht="14.25" customHeight="1" thickBot="1">
      <c r="A28" s="458" t="s">
        <v>152</v>
      </c>
      <c r="B28" s="463" t="s">
        <v>410</v>
      </c>
      <c r="C28" s="190">
        <f>+C16+C17+C27</f>
        <v>19153</v>
      </c>
      <c r="D28" s="190">
        <f>+D16+D17+D27</f>
        <v>20081</v>
      </c>
      <c r="E28" s="190">
        <f>+E16+E17+E27</f>
        <v>12196</v>
      </c>
      <c r="F28" s="463" t="s">
        <v>411</v>
      </c>
      <c r="G28" s="190">
        <f>+G16+G27</f>
        <v>19153</v>
      </c>
      <c r="H28" s="190">
        <f>+H16+H27</f>
        <v>19153</v>
      </c>
      <c r="I28" s="191">
        <f>+I16+I27</f>
        <v>20287</v>
      </c>
    </row>
    <row r="29" spans="1:9" ht="13.5" thickBot="1">
      <c r="A29" s="458" t="s">
        <v>153</v>
      </c>
      <c r="B29" s="128" t="s">
        <v>552</v>
      </c>
      <c r="C29" s="476">
        <f>IF(((G16-C16)&gt;0),G16-C16,"----")</f>
        <v>4072</v>
      </c>
      <c r="D29" s="476" t="str">
        <f>IF(((H16-D16)&gt;0),H16-D16,"----")</f>
        <v>----</v>
      </c>
      <c r="E29" s="476">
        <f>IF(((I16-E16)&gt;0),I16-E16,"----")</f>
        <v>8091</v>
      </c>
      <c r="F29" s="510" t="s">
        <v>553</v>
      </c>
      <c r="G29" s="506" t="str">
        <f>IF(((C16-G16)&gt;0),C16-G16,"----")</f>
        <v>----</v>
      </c>
      <c r="H29" s="506">
        <f>IF(((D16-H16)&gt;0),D16-H16,"----")</f>
        <v>928</v>
      </c>
      <c r="I29" s="507" t="str">
        <f>IF(((E16-I16)&gt;0),E16-I16,"----")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az 5/2013. (V. 07.)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1:H51"/>
  <sheetViews>
    <sheetView workbookViewId="0" topLeftCell="A1">
      <selection activeCell="H17" sqref="H17"/>
    </sheetView>
  </sheetViews>
  <sheetFormatPr defaultColWidth="9.00390625" defaultRowHeight="12.75"/>
  <cols>
    <col min="1" max="1" width="7.50390625" style="152" customWidth="1"/>
    <col min="2" max="2" width="50.125" style="152" customWidth="1"/>
    <col min="3" max="3" width="9.50390625" style="152" customWidth="1"/>
    <col min="4" max="6" width="10.875" style="152" customWidth="1"/>
    <col min="7" max="16384" width="9.375" style="152" customWidth="1"/>
  </cols>
  <sheetData>
    <row r="1" spans="1:6" ht="15.75" customHeight="1">
      <c r="A1" s="151" t="s">
        <v>127</v>
      </c>
      <c r="B1" s="151"/>
      <c r="C1" s="151"/>
      <c r="D1" s="151"/>
      <c r="E1" s="151"/>
      <c r="F1" s="151"/>
    </row>
    <row r="2" spans="1:6" ht="15.75" customHeight="1" thickBot="1">
      <c r="A2" s="11"/>
      <c r="B2" s="11"/>
      <c r="C2" s="11"/>
      <c r="D2" s="11"/>
      <c r="E2" s="593" t="s">
        <v>172</v>
      </c>
      <c r="F2" s="593"/>
    </row>
    <row r="3" spans="1:6" ht="15.75" customHeight="1">
      <c r="A3" s="595" t="s">
        <v>128</v>
      </c>
      <c r="B3" s="597" t="s">
        <v>129</v>
      </c>
      <c r="C3" s="599"/>
      <c r="D3" s="601" t="s">
        <v>479</v>
      </c>
      <c r="E3" s="602"/>
      <c r="F3" s="603"/>
    </row>
    <row r="4" spans="1:6" ht="33.75" customHeight="1" thickBot="1">
      <c r="A4" s="596"/>
      <c r="B4" s="598"/>
      <c r="C4" s="600"/>
      <c r="D4" s="153" t="s">
        <v>207</v>
      </c>
      <c r="E4" s="153" t="s">
        <v>347</v>
      </c>
      <c r="F4" s="154" t="s">
        <v>348</v>
      </c>
    </row>
    <row r="5" spans="1:6" s="155" customFormat="1" ht="12" customHeight="1" thickBot="1">
      <c r="A5" s="95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</row>
    <row r="6" spans="1:6" s="2" customFormat="1" ht="12" customHeight="1" thickBot="1">
      <c r="A6" s="149" t="s">
        <v>130</v>
      </c>
      <c r="B6" s="511" t="s">
        <v>412</v>
      </c>
      <c r="C6" s="140"/>
      <c r="D6" s="140"/>
      <c r="E6" s="140"/>
      <c r="F6" s="141"/>
    </row>
    <row r="7" spans="1:6" s="2" customFormat="1" ht="12" customHeight="1" thickBot="1">
      <c r="A7" s="148" t="s">
        <v>131</v>
      </c>
      <c r="B7" s="512" t="s">
        <v>499</v>
      </c>
      <c r="C7" s="160">
        <f>C8+C9+C10</f>
        <v>0</v>
      </c>
      <c r="D7" s="160">
        <f>D8+D9+D10</f>
        <v>0</v>
      </c>
      <c r="E7" s="160">
        <f>E8+E9+E10</f>
        <v>0</v>
      </c>
      <c r="F7" s="159">
        <f>F8+F9+F10</f>
        <v>0</v>
      </c>
    </row>
    <row r="8" spans="1:6" s="2" customFormat="1" ht="12" customHeight="1">
      <c r="A8" s="146" t="s">
        <v>273</v>
      </c>
      <c r="B8" s="18" t="s">
        <v>119</v>
      </c>
      <c r="C8" s="37"/>
      <c r="D8" s="37"/>
      <c r="E8" s="37"/>
      <c r="F8" s="38"/>
    </row>
    <row r="9" spans="1:6" s="2" customFormat="1" ht="12" customHeight="1">
      <c r="A9" s="143" t="s">
        <v>274</v>
      </c>
      <c r="B9" s="13" t="s">
        <v>192</v>
      </c>
      <c r="C9" s="14"/>
      <c r="D9" s="14"/>
      <c r="E9" s="14"/>
      <c r="F9" s="34"/>
    </row>
    <row r="10" spans="1:6" s="2" customFormat="1" ht="12" customHeight="1" thickBot="1">
      <c r="A10" s="143" t="s">
        <v>275</v>
      </c>
      <c r="B10" s="13" t="s">
        <v>120</v>
      </c>
      <c r="C10" s="14"/>
      <c r="D10" s="14"/>
      <c r="E10" s="14"/>
      <c r="F10" s="34"/>
    </row>
    <row r="11" spans="1:6" s="2" customFormat="1" ht="12" customHeight="1" thickBot="1">
      <c r="A11" s="148" t="s">
        <v>132</v>
      </c>
      <c r="B11" s="512" t="s">
        <v>413</v>
      </c>
      <c r="C11" s="160">
        <f>SUM(C12:C14)</f>
        <v>0</v>
      </c>
      <c r="D11" s="160">
        <f>SUM(D12:D14)</f>
        <v>0</v>
      </c>
      <c r="E11" s="160">
        <f>SUM(E12:E14)</f>
        <v>0</v>
      </c>
      <c r="F11" s="159">
        <f>SUM(F12:F14)</f>
        <v>0</v>
      </c>
    </row>
    <row r="12" spans="1:6" s="2" customFormat="1" ht="12" customHeight="1">
      <c r="A12" s="146" t="s">
        <v>240</v>
      </c>
      <c r="B12" s="18" t="s">
        <v>224</v>
      </c>
      <c r="C12" s="37"/>
      <c r="D12" s="37"/>
      <c r="E12" s="37"/>
      <c r="F12" s="38"/>
    </row>
    <row r="13" spans="1:6" s="2" customFormat="1" ht="12" customHeight="1">
      <c r="A13" s="144" t="s">
        <v>241</v>
      </c>
      <c r="B13" s="13" t="s">
        <v>223</v>
      </c>
      <c r="C13" s="32"/>
      <c r="D13" s="32"/>
      <c r="E13" s="32"/>
      <c r="F13" s="33"/>
    </row>
    <row r="14" spans="1:6" s="2" customFormat="1" ht="12" customHeight="1" thickBot="1">
      <c r="A14" s="147" t="s">
        <v>242</v>
      </c>
      <c r="B14" s="487" t="s">
        <v>225</v>
      </c>
      <c r="C14" s="39"/>
      <c r="D14" s="39"/>
      <c r="E14" s="39"/>
      <c r="F14" s="40"/>
    </row>
    <row r="15" spans="1:6" s="2" customFormat="1" ht="12" customHeight="1" thickBot="1">
      <c r="A15" s="148" t="s">
        <v>133</v>
      </c>
      <c r="B15" s="512" t="s">
        <v>414</v>
      </c>
      <c r="C15" s="160">
        <f>C16+C17+C18+C19</f>
        <v>0</v>
      </c>
      <c r="D15" s="160">
        <f>D16+D17+D18+D19</f>
        <v>215</v>
      </c>
      <c r="E15" s="160">
        <f>E16+E17+E18+E19</f>
        <v>215</v>
      </c>
      <c r="F15" s="159">
        <f>F16+F17+F18+F19</f>
        <v>2458</v>
      </c>
    </row>
    <row r="16" spans="1:6" s="2" customFormat="1" ht="12" customHeight="1">
      <c r="A16" s="146" t="s">
        <v>244</v>
      </c>
      <c r="B16" s="129" t="s">
        <v>121</v>
      </c>
      <c r="C16" s="37"/>
      <c r="D16" s="37">
        <v>215</v>
      </c>
      <c r="E16" s="37">
        <v>215</v>
      </c>
      <c r="F16" s="38">
        <v>2458</v>
      </c>
    </row>
    <row r="17" spans="1:6" s="2" customFormat="1" ht="12" customHeight="1">
      <c r="A17" s="143" t="s">
        <v>245</v>
      </c>
      <c r="B17" s="130" t="s">
        <v>122</v>
      </c>
      <c r="C17" s="14"/>
      <c r="D17" s="14"/>
      <c r="E17" s="14"/>
      <c r="F17" s="34"/>
    </row>
    <row r="18" spans="1:6" s="2" customFormat="1" ht="12" customHeight="1">
      <c r="A18" s="143" t="s">
        <v>246</v>
      </c>
      <c r="B18" s="130" t="s">
        <v>293</v>
      </c>
      <c r="C18" s="132"/>
      <c r="D18" s="132"/>
      <c r="E18" s="132"/>
      <c r="F18" s="133"/>
    </row>
    <row r="19" spans="1:6" s="2" customFormat="1" ht="12" customHeight="1" thickBot="1">
      <c r="A19" s="144" t="s">
        <v>315</v>
      </c>
      <c r="B19" s="131" t="s">
        <v>295</v>
      </c>
      <c r="C19" s="134"/>
      <c r="D19" s="134"/>
      <c r="E19" s="134"/>
      <c r="F19" s="135"/>
    </row>
    <row r="20" spans="1:6" s="2" customFormat="1" ht="12" customHeight="1" thickBot="1">
      <c r="A20" s="148" t="s">
        <v>134</v>
      </c>
      <c r="B20" s="512" t="s">
        <v>415</v>
      </c>
      <c r="C20" s="163">
        <f>C21+C22</f>
        <v>0</v>
      </c>
      <c r="D20" s="163">
        <f>D21+D22</f>
        <v>0</v>
      </c>
      <c r="E20" s="163">
        <f>E21+E22</f>
        <v>0</v>
      </c>
      <c r="F20" s="162">
        <f>F21+F22</f>
        <v>0</v>
      </c>
    </row>
    <row r="21" spans="1:6" s="2" customFormat="1" ht="12" customHeight="1">
      <c r="A21" s="142" t="s">
        <v>247</v>
      </c>
      <c r="B21" s="24" t="s">
        <v>416</v>
      </c>
      <c r="C21" s="25"/>
      <c r="D21" s="25"/>
      <c r="E21" s="25"/>
      <c r="F21" s="43"/>
    </row>
    <row r="22" spans="1:6" s="2" customFormat="1" ht="12" customHeight="1" thickBot="1">
      <c r="A22" s="145" t="s">
        <v>248</v>
      </c>
      <c r="B22" s="18" t="s">
        <v>417</v>
      </c>
      <c r="C22" s="30"/>
      <c r="D22" s="30"/>
      <c r="E22" s="30"/>
      <c r="F22" s="31"/>
    </row>
    <row r="23" spans="1:6" s="2" customFormat="1" ht="12" customHeight="1" thickBot="1">
      <c r="A23" s="148" t="s">
        <v>135</v>
      </c>
      <c r="B23" s="513" t="s">
        <v>418</v>
      </c>
      <c r="C23" s="192">
        <f>C6+C7+C11+C15+C20</f>
        <v>0</v>
      </c>
      <c r="D23" s="192">
        <f>D6+D7+D11+D15+D20</f>
        <v>215</v>
      </c>
      <c r="E23" s="192">
        <f>E6+E7+E11+E15+E20</f>
        <v>215</v>
      </c>
      <c r="F23" s="193">
        <f>F6+F7+F11+F15+F20</f>
        <v>2458</v>
      </c>
    </row>
    <row r="24" spans="1:6" s="2" customFormat="1" ht="12" customHeight="1" thickBot="1">
      <c r="A24" s="514" t="s">
        <v>136</v>
      </c>
      <c r="B24" s="512" t="s">
        <v>419</v>
      </c>
      <c r="C24" s="482"/>
      <c r="D24" s="482">
        <v>1215</v>
      </c>
      <c r="E24" s="482">
        <v>1215</v>
      </c>
      <c r="F24" s="483"/>
    </row>
    <row r="25" spans="1:8" s="2" customFormat="1" ht="12" customHeight="1" thickBot="1">
      <c r="A25" s="377" t="s">
        <v>420</v>
      </c>
      <c r="B25" s="512" t="s">
        <v>421</v>
      </c>
      <c r="C25" s="515"/>
      <c r="D25" s="515"/>
      <c r="E25" s="515"/>
      <c r="F25" s="516"/>
      <c r="H25" s="161"/>
    </row>
    <row r="26" spans="1:6" s="2" customFormat="1" ht="12" customHeight="1" thickBot="1">
      <c r="A26" s="148" t="s">
        <v>138</v>
      </c>
      <c r="B26" s="512" t="s">
        <v>422</v>
      </c>
      <c r="C26" s="160">
        <f>C23+C24+C25</f>
        <v>0</v>
      </c>
      <c r="D26" s="160">
        <f>D23+D24+D25</f>
        <v>1430</v>
      </c>
      <c r="E26" s="160">
        <f>E23+E24+E25</f>
        <v>1430</v>
      </c>
      <c r="F26" s="159">
        <f>F23+F24+F25</f>
        <v>2458</v>
      </c>
    </row>
    <row r="27" spans="1:6" ht="7.5" customHeight="1">
      <c r="A27" s="10"/>
      <c r="B27" s="10"/>
      <c r="C27" s="10"/>
      <c r="D27" s="10"/>
      <c r="E27" s="10"/>
      <c r="F27" s="10"/>
    </row>
    <row r="28" spans="1:6" ht="16.5" customHeight="1">
      <c r="A28" s="594" t="s">
        <v>160</v>
      </c>
      <c r="B28" s="594"/>
      <c r="C28" s="594"/>
      <c r="D28" s="594"/>
      <c r="E28" s="594"/>
      <c r="F28" s="594"/>
    </row>
    <row r="29" spans="1:6" ht="13.5" customHeight="1" thickBot="1">
      <c r="A29" s="11"/>
      <c r="B29" s="11"/>
      <c r="C29" s="11"/>
      <c r="D29" s="11"/>
      <c r="E29" s="593" t="s">
        <v>172</v>
      </c>
      <c r="F29" s="593"/>
    </row>
    <row r="30" spans="1:6" ht="16.5" customHeight="1">
      <c r="A30" s="595" t="s">
        <v>128</v>
      </c>
      <c r="B30" s="597" t="s">
        <v>129</v>
      </c>
      <c r="C30" s="599"/>
      <c r="D30" s="601" t="s">
        <v>479</v>
      </c>
      <c r="E30" s="602"/>
      <c r="F30" s="603"/>
    </row>
    <row r="31" spans="1:6" ht="33.75" customHeight="1" thickBot="1">
      <c r="A31" s="596"/>
      <c r="B31" s="598"/>
      <c r="C31" s="600"/>
      <c r="D31" s="153" t="s">
        <v>207</v>
      </c>
      <c r="E31" s="153" t="s">
        <v>347</v>
      </c>
      <c r="F31" s="154" t="s">
        <v>348</v>
      </c>
    </row>
    <row r="32" spans="1:6" s="155" customFormat="1" ht="12" customHeight="1" thickBot="1">
      <c r="A32" s="95">
        <v>1</v>
      </c>
      <c r="B32" s="96">
        <v>2</v>
      </c>
      <c r="C32" s="96">
        <v>3</v>
      </c>
      <c r="D32" s="96">
        <v>4</v>
      </c>
      <c r="E32" s="96">
        <v>5</v>
      </c>
      <c r="F32" s="97">
        <v>6</v>
      </c>
    </row>
    <row r="33" spans="1:6" ht="12" customHeight="1" thickBot="1">
      <c r="A33" s="149" t="s">
        <v>130</v>
      </c>
      <c r="B33" s="166" t="s">
        <v>423</v>
      </c>
      <c r="C33" s="167">
        <f>SUM(C34:C39)</f>
        <v>0</v>
      </c>
      <c r="D33" s="167">
        <f>SUM(D34:D39)</f>
        <v>450</v>
      </c>
      <c r="E33" s="167">
        <f>SUM(E34:E39)</f>
        <v>450</v>
      </c>
      <c r="F33" s="168">
        <f>SUM(F34:F39)</f>
        <v>674</v>
      </c>
    </row>
    <row r="34" spans="1:6" ht="12" customHeight="1">
      <c r="A34" s="142" t="s">
        <v>267</v>
      </c>
      <c r="B34" s="24" t="s">
        <v>161</v>
      </c>
      <c r="C34" s="26"/>
      <c r="D34" s="26"/>
      <c r="E34" s="26"/>
      <c r="F34" s="27">
        <v>8</v>
      </c>
    </row>
    <row r="35" spans="1:6" ht="12" customHeight="1">
      <c r="A35" s="143" t="s">
        <v>268</v>
      </c>
      <c r="B35" s="13" t="s">
        <v>162</v>
      </c>
      <c r="C35" s="15"/>
      <c r="D35" s="15"/>
      <c r="E35" s="15"/>
      <c r="F35" s="16"/>
    </row>
    <row r="36" spans="1:6" ht="12" customHeight="1">
      <c r="A36" s="143" t="s">
        <v>269</v>
      </c>
      <c r="B36" s="13" t="s">
        <v>163</v>
      </c>
      <c r="C36" s="21"/>
      <c r="D36" s="21">
        <v>200</v>
      </c>
      <c r="E36" s="21">
        <v>200</v>
      </c>
      <c r="F36" s="22">
        <v>186</v>
      </c>
    </row>
    <row r="37" spans="1:6" ht="12" customHeight="1">
      <c r="A37" s="143" t="s">
        <v>270</v>
      </c>
      <c r="B37" s="28" t="s">
        <v>234</v>
      </c>
      <c r="C37" s="21"/>
      <c r="D37" s="21"/>
      <c r="E37" s="21"/>
      <c r="F37" s="22"/>
    </row>
    <row r="38" spans="1:6" ht="12" customHeight="1">
      <c r="A38" s="143" t="s">
        <v>938</v>
      </c>
      <c r="B38" s="13" t="s">
        <v>288</v>
      </c>
      <c r="C38" s="21"/>
      <c r="D38" s="21"/>
      <c r="E38" s="21"/>
      <c r="F38" s="22"/>
    </row>
    <row r="39" spans="1:6" ht="12" customHeight="1" thickBot="1">
      <c r="A39" s="143" t="s">
        <v>271</v>
      </c>
      <c r="B39" s="56" t="s">
        <v>302</v>
      </c>
      <c r="C39" s="21"/>
      <c r="D39" s="21">
        <v>250</v>
      </c>
      <c r="E39" s="21">
        <v>250</v>
      </c>
      <c r="F39" s="22">
        <v>480</v>
      </c>
    </row>
    <row r="40" spans="1:6" ht="12" customHeight="1" thickBot="1">
      <c r="A40" s="148" t="s">
        <v>131</v>
      </c>
      <c r="B40" s="137" t="s">
        <v>123</v>
      </c>
      <c r="C40" s="169">
        <f>SUM(C41:C44)</f>
        <v>0</v>
      </c>
      <c r="D40" s="169">
        <f>SUM(D41:D44)</f>
        <v>0</v>
      </c>
      <c r="E40" s="169">
        <f>SUM(E41:E44)</f>
        <v>0</v>
      </c>
      <c r="F40" s="170">
        <f>SUM(F41:F44)</f>
        <v>0</v>
      </c>
    </row>
    <row r="41" spans="1:6" ht="12" customHeight="1">
      <c r="A41" s="146" t="s">
        <v>273</v>
      </c>
      <c r="B41" s="18" t="s">
        <v>424</v>
      </c>
      <c r="C41" s="19"/>
      <c r="D41" s="19"/>
      <c r="E41" s="19"/>
      <c r="F41" s="20"/>
    </row>
    <row r="42" spans="1:6" ht="12" customHeight="1">
      <c r="A42" s="146" t="s">
        <v>274</v>
      </c>
      <c r="B42" s="13" t="s">
        <v>425</v>
      </c>
      <c r="C42" s="15"/>
      <c r="D42" s="15"/>
      <c r="E42" s="15"/>
      <c r="F42" s="16"/>
    </row>
    <row r="43" spans="1:6" ht="12" customHeight="1">
      <c r="A43" s="146" t="s">
        <v>275</v>
      </c>
      <c r="B43" s="13" t="s">
        <v>290</v>
      </c>
      <c r="C43" s="15"/>
      <c r="D43" s="15"/>
      <c r="E43" s="15"/>
      <c r="F43" s="16"/>
    </row>
    <row r="44" spans="1:6" ht="12" customHeight="1" thickBot="1">
      <c r="A44" s="146" t="s">
        <v>276</v>
      </c>
      <c r="B44" s="13" t="s">
        <v>289</v>
      </c>
      <c r="C44" s="15"/>
      <c r="D44" s="15"/>
      <c r="E44" s="15"/>
      <c r="F44" s="16"/>
    </row>
    <row r="45" spans="1:6" ht="12" customHeight="1" thickBot="1">
      <c r="A45" s="148" t="s">
        <v>132</v>
      </c>
      <c r="B45" s="137" t="s">
        <v>124</v>
      </c>
      <c r="C45" s="169">
        <f>SUM(C46:C47)</f>
        <v>0</v>
      </c>
      <c r="D45" s="169">
        <f>SUM(D46:D47)</f>
        <v>980</v>
      </c>
      <c r="E45" s="169">
        <f>SUM(E46:E47)</f>
        <v>980</v>
      </c>
      <c r="F45" s="170">
        <f>SUM(F46:F47)</f>
        <v>0</v>
      </c>
    </row>
    <row r="46" spans="1:6" ht="12" customHeight="1">
      <c r="A46" s="146" t="s">
        <v>240</v>
      </c>
      <c r="B46" s="18" t="s">
        <v>188</v>
      </c>
      <c r="C46" s="19"/>
      <c r="D46" s="19">
        <v>980</v>
      </c>
      <c r="E46" s="19">
        <v>980</v>
      </c>
      <c r="F46" s="20"/>
    </row>
    <row r="47" spans="1:6" ht="12" customHeight="1" thickBot="1">
      <c r="A47" s="143" t="s">
        <v>241</v>
      </c>
      <c r="B47" s="13" t="s">
        <v>189</v>
      </c>
      <c r="C47" s="15"/>
      <c r="D47" s="15" t="s">
        <v>947</v>
      </c>
      <c r="E47" s="15"/>
      <c r="F47" s="16"/>
    </row>
    <row r="48" spans="1:7" ht="12" customHeight="1" thickBot="1">
      <c r="A48" s="148" t="s">
        <v>133</v>
      </c>
      <c r="B48" s="137" t="s">
        <v>125</v>
      </c>
      <c r="C48" s="138"/>
      <c r="D48" s="138"/>
      <c r="E48" s="138"/>
      <c r="F48" s="139"/>
      <c r="G48" s="161"/>
    </row>
    <row r="49" spans="1:6" ht="12" customHeight="1" thickBot="1">
      <c r="A49" s="148" t="s">
        <v>134</v>
      </c>
      <c r="B49" s="455" t="s">
        <v>426</v>
      </c>
      <c r="C49" s="169">
        <f>C33+C40+C45+C48</f>
        <v>0</v>
      </c>
      <c r="D49" s="169">
        <f>D33+D40+D45+D48</f>
        <v>1430</v>
      </c>
      <c r="E49" s="169">
        <f>E33+E40+E45+E48</f>
        <v>1430</v>
      </c>
      <c r="F49" s="170">
        <f>F33+F40+F45+F48</f>
        <v>674</v>
      </c>
    </row>
    <row r="50" spans="1:6" ht="15" customHeight="1" thickBot="1">
      <c r="A50" s="517" t="s">
        <v>135</v>
      </c>
      <c r="B50" s="518" t="s">
        <v>427</v>
      </c>
      <c r="C50" s="576"/>
      <c r="D50" s="588"/>
      <c r="E50" s="588"/>
      <c r="F50" s="577"/>
    </row>
    <row r="51" spans="1:6" s="2" customFormat="1" ht="13.5" thickBot="1">
      <c r="A51" s="517" t="s">
        <v>136</v>
      </c>
      <c r="B51" s="518" t="s">
        <v>428</v>
      </c>
      <c r="C51" s="578">
        <f>+C49+C50</f>
        <v>0</v>
      </c>
      <c r="D51" s="578">
        <f>+D49+D50</f>
        <v>1430</v>
      </c>
      <c r="E51" s="578">
        <f>+E49+E50</f>
        <v>1430</v>
      </c>
      <c r="F51" s="579">
        <f>+F49+F50</f>
        <v>674</v>
      </c>
    </row>
  </sheetData>
  <sheetProtection/>
  <mergeCells count="11">
    <mergeCell ref="E2:F2"/>
    <mergeCell ref="E29:F29"/>
    <mergeCell ref="A28:F28"/>
    <mergeCell ref="A3:A4"/>
    <mergeCell ref="B3:B4"/>
    <mergeCell ref="C3:C4"/>
    <mergeCell ref="D3:F3"/>
    <mergeCell ref="A30:A31"/>
    <mergeCell ref="B30:B31"/>
    <mergeCell ref="C30:C31"/>
    <mergeCell ref="D30:F30"/>
  </mergeCells>
  <printOptions horizontalCentered="1"/>
  <pageMargins left="0.8661417322834646" right="0.7086614173228347" top="1.456692913385826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Szlovák Nemzetiségi Önkormányzat
2012. ÉVI ZÁRSZÁMADÁSÁNAK PÉNZÜGYI MÉRLEGE
&amp;R&amp;"Times New Roman CE,Félkövér dőlt"&amp;11 3. melléklet az 5/2013. (V. 07.)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H53"/>
  <sheetViews>
    <sheetView workbookViewId="0" topLeftCell="A1">
      <selection activeCell="H17" sqref="H17"/>
    </sheetView>
  </sheetViews>
  <sheetFormatPr defaultColWidth="9.00390625" defaultRowHeight="12.75"/>
  <cols>
    <col min="1" max="1" width="7.50390625" style="152" customWidth="1"/>
    <col min="2" max="2" width="50.125" style="152" customWidth="1"/>
    <col min="3" max="3" width="9.50390625" style="152" customWidth="1"/>
    <col min="4" max="6" width="10.875" style="152" customWidth="1"/>
    <col min="7" max="16384" width="9.375" style="152" customWidth="1"/>
  </cols>
  <sheetData>
    <row r="1" spans="1:6" ht="15.75" customHeight="1">
      <c r="A1" s="151" t="s">
        <v>127</v>
      </c>
      <c r="B1" s="151"/>
      <c r="C1" s="151"/>
      <c r="D1" s="151"/>
      <c r="E1" s="151"/>
      <c r="F1" s="151"/>
    </row>
    <row r="2" spans="1:6" ht="15.75" customHeight="1" thickBot="1">
      <c r="A2" s="11"/>
      <c r="B2" s="11"/>
      <c r="C2" s="11"/>
      <c r="D2" s="11"/>
      <c r="E2" s="593" t="s">
        <v>172</v>
      </c>
      <c r="F2" s="593"/>
    </row>
    <row r="3" spans="1:6" ht="15.75" customHeight="1">
      <c r="A3" s="595" t="s">
        <v>128</v>
      </c>
      <c r="B3" s="597" t="s">
        <v>129</v>
      </c>
      <c r="C3" s="599"/>
      <c r="D3" s="601" t="s">
        <v>479</v>
      </c>
      <c r="E3" s="602"/>
      <c r="F3" s="603"/>
    </row>
    <row r="4" spans="1:6" ht="33.75" customHeight="1" thickBot="1">
      <c r="A4" s="596"/>
      <c r="B4" s="598"/>
      <c r="C4" s="600"/>
      <c r="D4" s="153" t="s">
        <v>207</v>
      </c>
      <c r="E4" s="153" t="s">
        <v>347</v>
      </c>
      <c r="F4" s="154" t="s">
        <v>348</v>
      </c>
    </row>
    <row r="5" spans="1:6" s="155" customFormat="1" ht="12" customHeight="1" thickBot="1">
      <c r="A5" s="95">
        <v>1</v>
      </c>
      <c r="B5" s="96">
        <v>2</v>
      </c>
      <c r="C5" s="96">
        <v>3</v>
      </c>
      <c r="D5" s="96">
        <v>4</v>
      </c>
      <c r="E5" s="96">
        <v>5</v>
      </c>
      <c r="F5" s="97">
        <v>6</v>
      </c>
    </row>
    <row r="6" spans="1:6" s="2" customFormat="1" ht="12" customHeight="1" thickBot="1">
      <c r="A6" s="149" t="s">
        <v>130</v>
      </c>
      <c r="B6" s="511" t="s">
        <v>412</v>
      </c>
      <c r="C6" s="140"/>
      <c r="D6" s="140"/>
      <c r="E6" s="140"/>
      <c r="F6" s="141"/>
    </row>
    <row r="7" spans="1:6" s="2" customFormat="1" ht="12" customHeight="1" thickBot="1">
      <c r="A7" s="148" t="s">
        <v>131</v>
      </c>
      <c r="B7" s="512" t="s">
        <v>499</v>
      </c>
      <c r="C7" s="160">
        <f>C8+C9+C10</f>
        <v>0</v>
      </c>
      <c r="D7" s="160">
        <f>D8+D9+D10</f>
        <v>0</v>
      </c>
      <c r="E7" s="160">
        <f>E8+E9+E10</f>
        <v>0</v>
      </c>
      <c r="F7" s="159">
        <f>F8+F9+F10</f>
        <v>0</v>
      </c>
    </row>
    <row r="8" spans="1:6" s="2" customFormat="1" ht="12" customHeight="1">
      <c r="A8" s="146" t="s">
        <v>273</v>
      </c>
      <c r="B8" s="18" t="s">
        <v>119</v>
      </c>
      <c r="C8" s="37"/>
      <c r="D8" s="37"/>
      <c r="E8" s="37"/>
      <c r="F8" s="38"/>
    </row>
    <row r="9" spans="1:6" s="2" customFormat="1" ht="12" customHeight="1">
      <c r="A9" s="143" t="s">
        <v>274</v>
      </c>
      <c r="B9" s="13" t="s">
        <v>192</v>
      </c>
      <c r="C9" s="14"/>
      <c r="D9" s="14"/>
      <c r="E9" s="14"/>
      <c r="F9" s="34"/>
    </row>
    <row r="10" spans="1:6" s="2" customFormat="1" ht="12" customHeight="1" thickBot="1">
      <c r="A10" s="143" t="s">
        <v>275</v>
      </c>
      <c r="B10" s="13" t="s">
        <v>120</v>
      </c>
      <c r="C10" s="14"/>
      <c r="D10" s="14"/>
      <c r="E10" s="14"/>
      <c r="F10" s="34"/>
    </row>
    <row r="11" spans="1:6" s="2" customFormat="1" ht="12" customHeight="1" thickBot="1">
      <c r="A11" s="148" t="s">
        <v>132</v>
      </c>
      <c r="B11" s="512" t="s">
        <v>413</v>
      </c>
      <c r="C11" s="160">
        <f>SUM(C12:C14)</f>
        <v>0</v>
      </c>
      <c r="D11" s="160">
        <f>SUM(D12:D14)</f>
        <v>0</v>
      </c>
      <c r="E11" s="160">
        <f>SUM(E12:E14)</f>
        <v>0</v>
      </c>
      <c r="F11" s="159">
        <f>SUM(F12:F14)</f>
        <v>1</v>
      </c>
    </row>
    <row r="12" spans="1:6" s="2" customFormat="1" ht="12" customHeight="1">
      <c r="A12" s="146" t="s">
        <v>240</v>
      </c>
      <c r="B12" s="18" t="s">
        <v>224</v>
      </c>
      <c r="C12" s="37"/>
      <c r="D12" s="37"/>
      <c r="E12" s="37"/>
      <c r="F12" s="38"/>
    </row>
    <row r="13" spans="1:6" s="2" customFormat="1" ht="12" customHeight="1">
      <c r="A13" s="144" t="s">
        <v>241</v>
      </c>
      <c r="B13" s="13" t="s">
        <v>223</v>
      </c>
      <c r="C13" s="32"/>
      <c r="D13" s="32"/>
      <c r="E13" s="32"/>
      <c r="F13" s="33"/>
    </row>
    <row r="14" spans="1:6" s="2" customFormat="1" ht="12" customHeight="1" thickBot="1">
      <c r="A14" s="147" t="s">
        <v>242</v>
      </c>
      <c r="B14" s="487" t="s">
        <v>225</v>
      </c>
      <c r="C14" s="39"/>
      <c r="D14" s="39"/>
      <c r="E14" s="39"/>
      <c r="F14" s="40">
        <v>1</v>
      </c>
    </row>
    <row r="15" spans="1:6" s="2" customFormat="1" ht="12" customHeight="1" thickBot="1">
      <c r="A15" s="148" t="s">
        <v>133</v>
      </c>
      <c r="B15" s="512" t="s">
        <v>414</v>
      </c>
      <c r="C15" s="160">
        <f>C16+C17+C18+C19</f>
        <v>0</v>
      </c>
      <c r="D15" s="160">
        <f>D16+D17+D18+D19</f>
        <v>215</v>
      </c>
      <c r="E15" s="160">
        <f>E16+E17+E18+E19</f>
        <v>215</v>
      </c>
      <c r="F15" s="159">
        <f>F16+F17+F18+F19</f>
        <v>357</v>
      </c>
    </row>
    <row r="16" spans="1:6" s="2" customFormat="1" ht="12" customHeight="1">
      <c r="A16" s="146" t="s">
        <v>244</v>
      </c>
      <c r="B16" s="129" t="s">
        <v>121</v>
      </c>
      <c r="C16" s="37"/>
      <c r="D16" s="37">
        <v>215</v>
      </c>
      <c r="E16" s="37">
        <v>215</v>
      </c>
      <c r="F16" s="38">
        <v>357</v>
      </c>
    </row>
    <row r="17" spans="1:6" s="2" customFormat="1" ht="12" customHeight="1">
      <c r="A17" s="143" t="s">
        <v>245</v>
      </c>
      <c r="B17" s="130" t="s">
        <v>122</v>
      </c>
      <c r="C17" s="14"/>
      <c r="D17" s="14"/>
      <c r="E17" s="14"/>
      <c r="F17" s="34"/>
    </row>
    <row r="18" spans="1:6" s="2" customFormat="1" ht="12" customHeight="1">
      <c r="A18" s="143" t="s">
        <v>246</v>
      </c>
      <c r="B18" s="130" t="s">
        <v>293</v>
      </c>
      <c r="C18" s="132"/>
      <c r="D18" s="132"/>
      <c r="E18" s="132"/>
      <c r="F18" s="133"/>
    </row>
    <row r="19" spans="1:6" s="2" customFormat="1" ht="12" customHeight="1" thickBot="1">
      <c r="A19" s="144" t="s">
        <v>315</v>
      </c>
      <c r="B19" s="131" t="s">
        <v>295</v>
      </c>
      <c r="C19" s="134"/>
      <c r="D19" s="134"/>
      <c r="E19" s="134"/>
      <c r="F19" s="135"/>
    </row>
    <row r="20" spans="1:6" s="2" customFormat="1" ht="12" customHeight="1" thickBot="1">
      <c r="A20" s="148" t="s">
        <v>134</v>
      </c>
      <c r="B20" s="512" t="s">
        <v>415</v>
      </c>
      <c r="C20" s="163">
        <f>C21+C22</f>
        <v>0</v>
      </c>
      <c r="D20" s="163">
        <f>D21+D22</f>
        <v>0</v>
      </c>
      <c r="E20" s="163">
        <f>E21+E22</f>
        <v>0</v>
      </c>
      <c r="F20" s="162">
        <f>F21+F22</f>
        <v>0</v>
      </c>
    </row>
    <row r="21" spans="1:6" s="2" customFormat="1" ht="12" customHeight="1">
      <c r="A21" s="142" t="s">
        <v>247</v>
      </c>
      <c r="B21" s="24" t="s">
        <v>416</v>
      </c>
      <c r="C21" s="25"/>
      <c r="D21" s="25"/>
      <c r="E21" s="25"/>
      <c r="F21" s="43"/>
    </row>
    <row r="22" spans="1:6" s="2" customFormat="1" ht="12" customHeight="1" thickBot="1">
      <c r="A22" s="145" t="s">
        <v>248</v>
      </c>
      <c r="B22" s="18" t="s">
        <v>417</v>
      </c>
      <c r="C22" s="30"/>
      <c r="D22" s="30"/>
      <c r="E22" s="30"/>
      <c r="F22" s="31"/>
    </row>
    <row r="23" spans="1:6" s="2" customFormat="1" ht="12" customHeight="1" thickBot="1">
      <c r="A23" s="148" t="s">
        <v>135</v>
      </c>
      <c r="B23" s="513" t="s">
        <v>418</v>
      </c>
      <c r="C23" s="192">
        <f>C6+C7+C11+C15+C20</f>
        <v>0</v>
      </c>
      <c r="D23" s="192">
        <f>D6+D7+D11+D15+D20</f>
        <v>215</v>
      </c>
      <c r="E23" s="192">
        <f>E6+E7+E11+E15+E20</f>
        <v>215</v>
      </c>
      <c r="F23" s="193">
        <f>F6+F7+F11+F15+F20</f>
        <v>358</v>
      </c>
    </row>
    <row r="24" spans="1:6" s="2" customFormat="1" ht="12" customHeight="1" thickBot="1">
      <c r="A24" s="514" t="s">
        <v>136</v>
      </c>
      <c r="B24" s="512" t="s">
        <v>419</v>
      </c>
      <c r="C24" s="482"/>
      <c r="D24" s="482">
        <v>357</v>
      </c>
      <c r="E24" s="482">
        <v>357</v>
      </c>
      <c r="F24" s="483"/>
    </row>
    <row r="25" spans="1:8" s="2" customFormat="1" ht="12" customHeight="1" thickBot="1">
      <c r="A25" s="377" t="s">
        <v>420</v>
      </c>
      <c r="B25" s="512" t="s">
        <v>421</v>
      </c>
      <c r="C25" s="515"/>
      <c r="D25" s="515"/>
      <c r="E25" s="515"/>
      <c r="F25" s="516"/>
      <c r="H25" s="161"/>
    </row>
    <row r="26" spans="1:6" s="2" customFormat="1" ht="12" customHeight="1" thickBot="1">
      <c r="A26" s="148" t="s">
        <v>138</v>
      </c>
      <c r="B26" s="512" t="s">
        <v>422</v>
      </c>
      <c r="C26" s="160">
        <f>C23+C24+C25</f>
        <v>0</v>
      </c>
      <c r="D26" s="160">
        <f>D23+D24+D25</f>
        <v>572</v>
      </c>
      <c r="E26" s="160">
        <f>E23+E24+E25</f>
        <v>572</v>
      </c>
      <c r="F26" s="159">
        <f>F23+F24+F25</f>
        <v>358</v>
      </c>
    </row>
    <row r="27" spans="1:6" s="2" customFormat="1" ht="12" customHeight="1">
      <c r="A27" s="10"/>
      <c r="B27" s="10"/>
      <c r="C27" s="10"/>
      <c r="D27" s="10"/>
      <c r="E27" s="10"/>
      <c r="F27" s="10"/>
    </row>
    <row r="28" spans="1:6" s="2" customFormat="1" ht="15" customHeight="1">
      <c r="A28" s="594" t="s">
        <v>160</v>
      </c>
      <c r="B28" s="594"/>
      <c r="C28" s="594"/>
      <c r="D28" s="594"/>
      <c r="E28" s="594"/>
      <c r="F28" s="594"/>
    </row>
    <row r="29" spans="1:6" ht="17.25" customHeight="1" thickBot="1">
      <c r="A29" s="11"/>
      <c r="B29" s="11"/>
      <c r="C29" s="11"/>
      <c r="D29" s="11"/>
      <c r="E29" s="593" t="s">
        <v>172</v>
      </c>
      <c r="F29" s="593"/>
    </row>
    <row r="30" spans="1:6" ht="16.5" customHeight="1">
      <c r="A30" s="595" t="s">
        <v>128</v>
      </c>
      <c r="B30" s="597" t="s">
        <v>129</v>
      </c>
      <c r="C30" s="599"/>
      <c r="D30" s="601" t="s">
        <v>479</v>
      </c>
      <c r="E30" s="602"/>
      <c r="F30" s="603"/>
    </row>
    <row r="31" spans="1:6" ht="25.5" customHeight="1" thickBot="1">
      <c r="A31" s="596"/>
      <c r="B31" s="598"/>
      <c r="C31" s="600"/>
      <c r="D31" s="153" t="s">
        <v>207</v>
      </c>
      <c r="E31" s="153" t="s">
        <v>347</v>
      </c>
      <c r="F31" s="154" t="s">
        <v>348</v>
      </c>
    </row>
    <row r="32" spans="1:6" ht="16.5" customHeight="1" thickBot="1">
      <c r="A32" s="95">
        <v>1</v>
      </c>
      <c r="B32" s="96">
        <v>2</v>
      </c>
      <c r="C32" s="96">
        <v>3</v>
      </c>
      <c r="D32" s="96">
        <v>4</v>
      </c>
      <c r="E32" s="96">
        <v>5</v>
      </c>
      <c r="F32" s="97">
        <v>6</v>
      </c>
    </row>
    <row r="33" spans="1:6" ht="16.5" thickBot="1">
      <c r="A33" s="149" t="s">
        <v>130</v>
      </c>
      <c r="B33" s="166" t="s">
        <v>423</v>
      </c>
      <c r="C33" s="167">
        <f>SUM(C34:C39)</f>
        <v>0</v>
      </c>
      <c r="D33" s="167">
        <f>SUM(D34:D39)</f>
        <v>450</v>
      </c>
      <c r="E33" s="167">
        <f>SUM(E34:E39)</f>
        <v>450</v>
      </c>
      <c r="F33" s="168">
        <f>SUM(F34:F39)</f>
        <v>358</v>
      </c>
    </row>
    <row r="34" spans="1:6" s="155" customFormat="1" ht="12" customHeight="1">
      <c r="A34" s="142" t="s">
        <v>267</v>
      </c>
      <c r="B34" s="24" t="s">
        <v>161</v>
      </c>
      <c r="C34" s="26"/>
      <c r="D34" s="26"/>
      <c r="E34" s="26"/>
      <c r="F34" s="27"/>
    </row>
    <row r="35" spans="1:6" ht="12" customHeight="1">
      <c r="A35" s="143" t="s">
        <v>268</v>
      </c>
      <c r="B35" s="13" t="s">
        <v>162</v>
      </c>
      <c r="C35" s="15"/>
      <c r="D35" s="15"/>
      <c r="E35" s="15"/>
      <c r="F35" s="16"/>
    </row>
    <row r="36" spans="1:6" ht="12" customHeight="1">
      <c r="A36" s="143" t="s">
        <v>269</v>
      </c>
      <c r="B36" s="13" t="s">
        <v>163</v>
      </c>
      <c r="C36" s="21"/>
      <c r="D36" s="21">
        <v>200</v>
      </c>
      <c r="E36" s="21">
        <v>200</v>
      </c>
      <c r="F36" s="22"/>
    </row>
    <row r="37" spans="1:6" ht="12" customHeight="1">
      <c r="A37" s="143" t="s">
        <v>270</v>
      </c>
      <c r="B37" s="28" t="s">
        <v>234</v>
      </c>
      <c r="C37" s="21"/>
      <c r="D37" s="21"/>
      <c r="E37" s="21"/>
      <c r="F37" s="22">
        <v>358</v>
      </c>
    </row>
    <row r="38" spans="1:6" ht="12" customHeight="1">
      <c r="A38" s="143" t="s">
        <v>938</v>
      </c>
      <c r="B38" s="13" t="s">
        <v>288</v>
      </c>
      <c r="C38" s="21"/>
      <c r="D38" s="21"/>
      <c r="E38" s="21"/>
      <c r="F38" s="22"/>
    </row>
    <row r="39" spans="1:6" ht="12" customHeight="1" thickBot="1">
      <c r="A39" s="143" t="s">
        <v>271</v>
      </c>
      <c r="B39" s="56" t="s">
        <v>302</v>
      </c>
      <c r="C39" s="21"/>
      <c r="D39" s="21">
        <v>250</v>
      </c>
      <c r="E39" s="21">
        <v>250</v>
      </c>
      <c r="F39" s="22"/>
    </row>
    <row r="40" spans="1:6" ht="12" customHeight="1" thickBot="1">
      <c r="A40" s="148" t="s">
        <v>131</v>
      </c>
      <c r="B40" s="137" t="s">
        <v>123</v>
      </c>
      <c r="C40" s="169">
        <f>SUM(C41:C44)</f>
        <v>0</v>
      </c>
      <c r="D40" s="169">
        <f>SUM(D41:D44)</f>
        <v>0</v>
      </c>
      <c r="E40" s="169">
        <f>SUM(E41:E44)</f>
        <v>0</v>
      </c>
      <c r="F40" s="170">
        <f>SUM(F41:F44)</f>
        <v>0</v>
      </c>
    </row>
    <row r="41" spans="1:6" ht="12" customHeight="1">
      <c r="A41" s="146" t="s">
        <v>273</v>
      </c>
      <c r="B41" s="18" t="s">
        <v>424</v>
      </c>
      <c r="C41" s="19"/>
      <c r="D41" s="19"/>
      <c r="E41" s="19"/>
      <c r="F41" s="20"/>
    </row>
    <row r="42" spans="1:6" ht="12" customHeight="1">
      <c r="A42" s="146" t="s">
        <v>274</v>
      </c>
      <c r="B42" s="13" t="s">
        <v>425</v>
      </c>
      <c r="C42" s="15"/>
      <c r="D42" s="15"/>
      <c r="E42" s="15"/>
      <c r="F42" s="16"/>
    </row>
    <row r="43" spans="1:6" ht="12" customHeight="1">
      <c r="A43" s="146" t="s">
        <v>275</v>
      </c>
      <c r="B43" s="13" t="s">
        <v>290</v>
      </c>
      <c r="C43" s="15"/>
      <c r="D43" s="15"/>
      <c r="E43" s="15"/>
      <c r="F43" s="16"/>
    </row>
    <row r="44" spans="1:6" ht="12" customHeight="1" thickBot="1">
      <c r="A44" s="146" t="s">
        <v>276</v>
      </c>
      <c r="B44" s="13" t="s">
        <v>289</v>
      </c>
      <c r="C44" s="15"/>
      <c r="D44" s="15"/>
      <c r="E44" s="15"/>
      <c r="F44" s="16"/>
    </row>
    <row r="45" spans="1:6" ht="12" customHeight="1" thickBot="1">
      <c r="A45" s="148" t="s">
        <v>132</v>
      </c>
      <c r="B45" s="137" t="s">
        <v>124</v>
      </c>
      <c r="C45" s="169">
        <f>SUM(C46:C47)</f>
        <v>0</v>
      </c>
      <c r="D45" s="169">
        <f>SUM(D46:D47)</f>
        <v>122</v>
      </c>
      <c r="E45" s="169">
        <f>SUM(E46:E47)</f>
        <v>122</v>
      </c>
      <c r="F45" s="170">
        <f>SUM(F46:F47)</f>
        <v>0</v>
      </c>
    </row>
    <row r="46" spans="1:6" ht="12" customHeight="1">
      <c r="A46" s="146" t="s">
        <v>240</v>
      </c>
      <c r="B46" s="18" t="s">
        <v>188</v>
      </c>
      <c r="C46" s="19"/>
      <c r="D46" s="19">
        <v>122</v>
      </c>
      <c r="E46" s="19">
        <v>122</v>
      </c>
      <c r="F46" s="20"/>
    </row>
    <row r="47" spans="1:6" ht="12" customHeight="1" thickBot="1">
      <c r="A47" s="143" t="s">
        <v>241</v>
      </c>
      <c r="B47" s="13" t="s">
        <v>189</v>
      </c>
      <c r="C47" s="15"/>
      <c r="D47" s="15"/>
      <c r="E47" s="15"/>
      <c r="F47" s="16"/>
    </row>
    <row r="48" spans="1:6" ht="12" customHeight="1" thickBot="1">
      <c r="A48" s="148" t="s">
        <v>133</v>
      </c>
      <c r="B48" s="137" t="s">
        <v>125</v>
      </c>
      <c r="C48" s="138"/>
      <c r="D48" s="138"/>
      <c r="E48" s="138"/>
      <c r="F48" s="139"/>
    </row>
    <row r="49" spans="1:6" ht="12" customHeight="1" thickBot="1">
      <c r="A49" s="148" t="s">
        <v>134</v>
      </c>
      <c r="B49" s="455" t="s">
        <v>426</v>
      </c>
      <c r="C49" s="169">
        <f>C33+C40+C45+C48</f>
        <v>0</v>
      </c>
      <c r="D49" s="169">
        <f>D33+D40+D45+D48</f>
        <v>572</v>
      </c>
      <c r="E49" s="169">
        <f>E33+E40+E45+E48</f>
        <v>572</v>
      </c>
      <c r="F49" s="170">
        <f>F33+F40+F45+F48</f>
        <v>358</v>
      </c>
    </row>
    <row r="50" spans="1:7" ht="16.5" thickBot="1">
      <c r="A50" s="517" t="s">
        <v>135</v>
      </c>
      <c r="B50" s="518" t="s">
        <v>427</v>
      </c>
      <c r="C50" s="576"/>
      <c r="D50" s="576"/>
      <c r="E50" s="576"/>
      <c r="F50" s="577"/>
      <c r="G50" s="161"/>
    </row>
    <row r="51" spans="1:6" ht="14.25" customHeight="1" thickBot="1">
      <c r="A51" s="517" t="s">
        <v>136</v>
      </c>
      <c r="B51" s="518" t="s">
        <v>428</v>
      </c>
      <c r="C51" s="578">
        <f>+C49+C50</f>
        <v>0</v>
      </c>
      <c r="D51" s="578">
        <f>+D49+D50</f>
        <v>572</v>
      </c>
      <c r="E51" s="578">
        <f>+E49+E50</f>
        <v>572</v>
      </c>
      <c r="F51" s="579">
        <f>+F49+F50</f>
        <v>358</v>
      </c>
    </row>
    <row r="52" ht="15" customHeight="1"/>
    <row r="53" spans="1:6" s="2" customFormat="1" ht="12.75" customHeight="1">
      <c r="A53" s="152"/>
      <c r="B53" s="152"/>
      <c r="C53" s="152"/>
      <c r="D53" s="152"/>
      <c r="E53" s="152"/>
      <c r="F53" s="152"/>
    </row>
  </sheetData>
  <sheetProtection/>
  <mergeCells count="11">
    <mergeCell ref="A28:F28"/>
    <mergeCell ref="E29:F29"/>
    <mergeCell ref="E2:F2"/>
    <mergeCell ref="A3:A4"/>
    <mergeCell ref="B3:B4"/>
    <mergeCell ref="C3:C4"/>
    <mergeCell ref="D3:F3"/>
    <mergeCell ref="A30:A31"/>
    <mergeCell ref="B30:B31"/>
    <mergeCell ref="C30:C31"/>
    <mergeCell ref="D30:F30"/>
  </mergeCells>
  <printOptions horizontalCentered="1"/>
  <pageMargins left="0.8661417322834646" right="0.7086614173228347" top="1.4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Cigány Kisebbségi  Önkormányzat
2012. ÉVI ZÁRSZÁMADÁSÁNAK PÉNZÜGYI MÉRLEGE
&amp;R&amp;"Times New Roman CE,Félkövér dőlt"&amp;11 4. melléklet az 5/2013. (V. 07.)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G23"/>
  <sheetViews>
    <sheetView workbookViewId="0" topLeftCell="A1">
      <selection activeCell="H17" sqref="H17"/>
    </sheetView>
  </sheetViews>
  <sheetFormatPr defaultColWidth="9.00390625" defaultRowHeight="12.75"/>
  <cols>
    <col min="1" max="1" width="47.125" style="175" customWidth="1"/>
    <col min="2" max="6" width="13.875" style="174" customWidth="1"/>
    <col min="7" max="7" width="13.875" style="208" customWidth="1"/>
    <col min="8" max="9" width="12.875" style="174" customWidth="1"/>
    <col min="10" max="10" width="13.875" style="174" customWidth="1"/>
    <col min="11" max="16384" width="9.375" style="174" customWidth="1"/>
  </cols>
  <sheetData>
    <row r="1" spans="6:7" ht="21.75" customHeight="1" thickBot="1">
      <c r="F1" s="608" t="s">
        <v>194</v>
      </c>
      <c r="G1" s="608"/>
    </row>
    <row r="2" spans="1:7" s="182" customFormat="1" ht="44.25" customHeight="1" thickBot="1">
      <c r="A2" s="180" t="s">
        <v>202</v>
      </c>
      <c r="B2" s="181" t="s">
        <v>203</v>
      </c>
      <c r="C2" s="181" t="s">
        <v>204</v>
      </c>
      <c r="D2" s="181" t="s">
        <v>995</v>
      </c>
      <c r="E2" s="181" t="s">
        <v>996</v>
      </c>
      <c r="F2" s="197" t="s">
        <v>997</v>
      </c>
      <c r="G2" s="197" t="s">
        <v>998</v>
      </c>
    </row>
    <row r="3" spans="1:7" s="202" customFormat="1" ht="13.5" customHeight="1" thickBot="1">
      <c r="A3" s="198">
        <v>1</v>
      </c>
      <c r="B3" s="199">
        <v>2</v>
      </c>
      <c r="C3" s="199">
        <v>3</v>
      </c>
      <c r="D3" s="199">
        <v>4</v>
      </c>
      <c r="E3" s="199">
        <v>5</v>
      </c>
      <c r="F3" s="200">
        <v>6</v>
      </c>
      <c r="G3" s="201" t="s">
        <v>433</v>
      </c>
    </row>
    <row r="4" spans="1:7" ht="15.75" customHeight="1">
      <c r="A4" s="186" t="s">
        <v>994</v>
      </c>
      <c r="B4" s="184">
        <v>292</v>
      </c>
      <c r="C4" s="379">
        <v>2012</v>
      </c>
      <c r="D4" s="184">
        <v>0</v>
      </c>
      <c r="E4" s="184"/>
      <c r="F4" s="185">
        <v>292</v>
      </c>
      <c r="G4" s="381">
        <f aca="true" t="shared" si="0" ref="G4:G23">D4+F4</f>
        <v>292</v>
      </c>
    </row>
    <row r="5" spans="1:7" ht="15.75" customHeight="1">
      <c r="A5" s="186" t="s">
        <v>999</v>
      </c>
      <c r="B5" s="184">
        <v>736</v>
      </c>
      <c r="C5" s="379">
        <v>2012</v>
      </c>
      <c r="D5" s="184"/>
      <c r="E5" s="184"/>
      <c r="F5" s="185">
        <v>736</v>
      </c>
      <c r="G5" s="381">
        <f t="shared" si="0"/>
        <v>736</v>
      </c>
    </row>
    <row r="6" spans="1:7" ht="15.75" customHeight="1">
      <c r="A6" s="186" t="s">
        <v>1000</v>
      </c>
      <c r="B6" s="184">
        <v>2766</v>
      </c>
      <c r="C6" s="379">
        <v>2012</v>
      </c>
      <c r="D6" s="184"/>
      <c r="E6" s="184"/>
      <c r="F6" s="185">
        <v>2766</v>
      </c>
      <c r="G6" s="381">
        <f t="shared" si="0"/>
        <v>2766</v>
      </c>
    </row>
    <row r="7" spans="1:7" ht="15.75" customHeight="1">
      <c r="A7" s="186" t="s">
        <v>1001</v>
      </c>
      <c r="B7" s="184">
        <v>696</v>
      </c>
      <c r="C7" s="379">
        <v>2012</v>
      </c>
      <c r="D7" s="184"/>
      <c r="E7" s="184"/>
      <c r="F7" s="185">
        <v>696</v>
      </c>
      <c r="G7" s="381">
        <f t="shared" si="0"/>
        <v>696</v>
      </c>
    </row>
    <row r="8" spans="1:7" ht="15.75" customHeight="1">
      <c r="A8" s="186" t="s">
        <v>1002</v>
      </c>
      <c r="B8" s="184">
        <v>230</v>
      </c>
      <c r="C8" s="379">
        <v>2012</v>
      </c>
      <c r="D8" s="184"/>
      <c r="E8" s="184"/>
      <c r="F8" s="185">
        <v>230</v>
      </c>
      <c r="G8" s="381">
        <f t="shared" si="0"/>
        <v>230</v>
      </c>
    </row>
    <row r="9" spans="1:7" ht="15.75" customHeight="1">
      <c r="A9" s="186" t="s">
        <v>1003</v>
      </c>
      <c r="B9" s="184">
        <v>230</v>
      </c>
      <c r="C9" s="379">
        <v>2012</v>
      </c>
      <c r="D9" s="184"/>
      <c r="E9" s="184"/>
      <c r="F9" s="185">
        <v>230</v>
      </c>
      <c r="G9" s="381">
        <f t="shared" si="0"/>
        <v>230</v>
      </c>
    </row>
    <row r="10" spans="1:7" ht="15.75" customHeight="1">
      <c r="A10" s="186" t="s">
        <v>1004</v>
      </c>
      <c r="B10" s="184">
        <v>480</v>
      </c>
      <c r="C10" s="379">
        <v>2012</v>
      </c>
      <c r="D10" s="184"/>
      <c r="E10" s="184"/>
      <c r="F10" s="185">
        <v>480</v>
      </c>
      <c r="G10" s="381">
        <f t="shared" si="0"/>
        <v>480</v>
      </c>
    </row>
    <row r="11" spans="1:7" ht="15.75" customHeight="1">
      <c r="A11" s="186" t="s">
        <v>1005</v>
      </c>
      <c r="B11" s="184">
        <v>1750</v>
      </c>
      <c r="C11" s="379">
        <v>2012</v>
      </c>
      <c r="D11" s="184"/>
      <c r="E11" s="184"/>
      <c r="F11" s="185">
        <v>1750</v>
      </c>
      <c r="G11" s="381">
        <f t="shared" si="0"/>
        <v>1750</v>
      </c>
    </row>
    <row r="12" spans="1:7" ht="15.75" customHeight="1">
      <c r="A12" s="186" t="s">
        <v>1006</v>
      </c>
      <c r="B12" s="184">
        <v>282</v>
      </c>
      <c r="C12" s="379">
        <v>2012</v>
      </c>
      <c r="D12" s="184"/>
      <c r="E12" s="184"/>
      <c r="F12" s="185">
        <v>282</v>
      </c>
      <c r="G12" s="381">
        <f t="shared" si="0"/>
        <v>282</v>
      </c>
    </row>
    <row r="13" spans="1:7" ht="15.75" customHeight="1">
      <c r="A13" s="186" t="s">
        <v>1007</v>
      </c>
      <c r="B13" s="184">
        <v>108</v>
      </c>
      <c r="C13" s="379">
        <v>2012</v>
      </c>
      <c r="D13" s="184"/>
      <c r="E13" s="184"/>
      <c r="F13" s="185">
        <v>108</v>
      </c>
      <c r="G13" s="381">
        <f t="shared" si="0"/>
        <v>108</v>
      </c>
    </row>
    <row r="14" spans="1:7" ht="15.75" customHeight="1">
      <c r="A14" s="186" t="s">
        <v>1008</v>
      </c>
      <c r="B14" s="184">
        <v>146</v>
      </c>
      <c r="C14" s="379">
        <v>2012</v>
      </c>
      <c r="D14" s="184"/>
      <c r="E14" s="184"/>
      <c r="F14" s="185">
        <v>146</v>
      </c>
      <c r="G14" s="381">
        <f t="shared" si="0"/>
        <v>146</v>
      </c>
    </row>
    <row r="15" spans="1:7" ht="15.75" customHeight="1">
      <c r="A15" s="186"/>
      <c r="B15" s="184"/>
      <c r="C15" s="379"/>
      <c r="D15" s="184"/>
      <c r="E15" s="184"/>
      <c r="F15" s="185"/>
      <c r="G15" s="381">
        <f t="shared" si="0"/>
        <v>0</v>
      </c>
    </row>
    <row r="16" spans="1:7" ht="15.75" customHeight="1">
      <c r="A16" s="186"/>
      <c r="B16" s="184"/>
      <c r="C16" s="379"/>
      <c r="D16" s="184"/>
      <c r="E16" s="184"/>
      <c r="F16" s="185"/>
      <c r="G16" s="381">
        <f t="shared" si="0"/>
        <v>0</v>
      </c>
    </row>
    <row r="17" spans="1:7" ht="15.75" customHeight="1">
      <c r="A17" s="186"/>
      <c r="B17" s="184"/>
      <c r="C17" s="379"/>
      <c r="D17" s="184"/>
      <c r="E17" s="184"/>
      <c r="F17" s="185"/>
      <c r="G17" s="381">
        <f t="shared" si="0"/>
        <v>0</v>
      </c>
    </row>
    <row r="18" spans="1:7" ht="15.75" customHeight="1">
      <c r="A18" s="186"/>
      <c r="B18" s="184"/>
      <c r="C18" s="379"/>
      <c r="D18" s="184"/>
      <c r="E18" s="184"/>
      <c r="F18" s="185"/>
      <c r="G18" s="381">
        <f t="shared" si="0"/>
        <v>0</v>
      </c>
    </row>
    <row r="19" spans="1:7" ht="15.75" customHeight="1">
      <c r="A19" s="186"/>
      <c r="B19" s="184"/>
      <c r="C19" s="379"/>
      <c r="D19" s="184"/>
      <c r="E19" s="184"/>
      <c r="F19" s="185"/>
      <c r="G19" s="381">
        <f t="shared" si="0"/>
        <v>0</v>
      </c>
    </row>
    <row r="20" spans="1:7" ht="15.75" customHeight="1">
      <c r="A20" s="186"/>
      <c r="B20" s="184"/>
      <c r="C20" s="379"/>
      <c r="D20" s="184"/>
      <c r="E20" s="184"/>
      <c r="F20" s="185"/>
      <c r="G20" s="381">
        <f t="shared" si="0"/>
        <v>0</v>
      </c>
    </row>
    <row r="21" spans="1:7" ht="15.75" customHeight="1">
      <c r="A21" s="186"/>
      <c r="B21" s="184"/>
      <c r="C21" s="379"/>
      <c r="D21" s="184"/>
      <c r="E21" s="184"/>
      <c r="F21" s="185"/>
      <c r="G21" s="381">
        <f t="shared" si="0"/>
        <v>0</v>
      </c>
    </row>
    <row r="22" spans="1:7" ht="15.75" customHeight="1" thickBot="1">
      <c r="A22" s="203"/>
      <c r="B22" s="187"/>
      <c r="C22" s="380"/>
      <c r="D22" s="187"/>
      <c r="E22" s="187"/>
      <c r="F22" s="188"/>
      <c r="G22" s="382">
        <f t="shared" si="0"/>
        <v>0</v>
      </c>
    </row>
    <row r="23" spans="1:7" s="207" customFormat="1" ht="18" customHeight="1" thickBot="1">
      <c r="A23" s="92" t="s">
        <v>201</v>
      </c>
      <c r="B23" s="204">
        <f>SUM(B4:B22)</f>
        <v>7716</v>
      </c>
      <c r="C23" s="378"/>
      <c r="D23" s="204">
        <f>SUM(D4:D22)</f>
        <v>0</v>
      </c>
      <c r="E23" s="204">
        <f>SUM(E4:E22)</f>
        <v>0</v>
      </c>
      <c r="F23" s="205">
        <f>SUM(F4:F22)</f>
        <v>7716</v>
      </c>
      <c r="G23" s="206">
        <f t="shared" si="0"/>
        <v>7716</v>
      </c>
    </row>
  </sheetData>
  <sheetProtection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5. melléklet az 5/2013. (V. 07.) önkormányzati rendelethez  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G23"/>
  <sheetViews>
    <sheetView workbookViewId="0" topLeftCell="A1">
      <selection activeCell="H17" sqref="H17"/>
    </sheetView>
  </sheetViews>
  <sheetFormatPr defaultColWidth="9.00390625" defaultRowHeight="12.75"/>
  <cols>
    <col min="1" max="1" width="59.125" style="175" customWidth="1"/>
    <col min="2" max="6" width="13.875" style="174" customWidth="1"/>
    <col min="7" max="7" width="13.875" style="208" customWidth="1"/>
    <col min="8" max="9" width="12.875" style="174" customWidth="1"/>
    <col min="10" max="10" width="13.875" style="174" customWidth="1"/>
    <col min="11" max="16384" width="9.375" style="174" customWidth="1"/>
  </cols>
  <sheetData>
    <row r="1" spans="6:7" ht="21.75" customHeight="1" thickBot="1">
      <c r="F1" s="608" t="s">
        <v>194</v>
      </c>
      <c r="G1" s="608"/>
    </row>
    <row r="2" spans="1:7" s="182" customFormat="1" ht="44.25" customHeight="1" thickBot="1">
      <c r="A2" s="180" t="s">
        <v>205</v>
      </c>
      <c r="B2" s="181" t="s">
        <v>203</v>
      </c>
      <c r="C2" s="181" t="s">
        <v>204</v>
      </c>
      <c r="D2" s="181" t="s">
        <v>995</v>
      </c>
      <c r="E2" s="181" t="s">
        <v>996</v>
      </c>
      <c r="F2" s="197" t="s">
        <v>997</v>
      </c>
      <c r="G2" s="197" t="s">
        <v>1009</v>
      </c>
    </row>
    <row r="3" spans="1:7" s="202" customFormat="1" ht="13.5" customHeight="1" thickBot="1">
      <c r="A3" s="198">
        <v>1</v>
      </c>
      <c r="B3" s="199">
        <v>2</v>
      </c>
      <c r="C3" s="199">
        <v>3</v>
      </c>
      <c r="D3" s="199">
        <v>4</v>
      </c>
      <c r="E3" s="199">
        <v>5</v>
      </c>
      <c r="F3" s="200">
        <v>6</v>
      </c>
      <c r="G3" s="201" t="s">
        <v>433</v>
      </c>
    </row>
    <row r="4" spans="1:7" ht="15.75" customHeight="1">
      <c r="A4" s="186" t="s">
        <v>948</v>
      </c>
      <c r="B4" s="184">
        <v>9135</v>
      </c>
      <c r="C4" s="379">
        <v>2012</v>
      </c>
      <c r="D4" s="184"/>
      <c r="E4" s="184"/>
      <c r="F4" s="185">
        <v>9135</v>
      </c>
      <c r="G4" s="381">
        <f aca="true" t="shared" si="0" ref="G4:G23">D4+F4</f>
        <v>9135</v>
      </c>
    </row>
    <row r="5" spans="1:7" ht="15.75" customHeight="1">
      <c r="A5" s="186" t="s">
        <v>1010</v>
      </c>
      <c r="B5" s="184">
        <v>363</v>
      </c>
      <c r="C5" s="379">
        <v>2012</v>
      </c>
      <c r="D5" s="184"/>
      <c r="E5" s="184"/>
      <c r="F5" s="185">
        <v>363</v>
      </c>
      <c r="G5" s="381">
        <f t="shared" si="0"/>
        <v>363</v>
      </c>
    </row>
    <row r="6" spans="1:7" ht="15.75" customHeight="1">
      <c r="A6" s="186" t="s">
        <v>1011</v>
      </c>
      <c r="B6" s="184">
        <v>583</v>
      </c>
      <c r="C6" s="379">
        <v>2012</v>
      </c>
      <c r="D6" s="184"/>
      <c r="E6" s="184"/>
      <c r="F6" s="185">
        <v>583</v>
      </c>
      <c r="G6" s="381">
        <f t="shared" si="0"/>
        <v>583</v>
      </c>
    </row>
    <row r="7" spans="1:7" ht="15.75" customHeight="1">
      <c r="A7" s="186" t="s">
        <v>1012</v>
      </c>
      <c r="B7" s="184">
        <v>2031</v>
      </c>
      <c r="C7" s="379">
        <v>2012</v>
      </c>
      <c r="D7" s="184"/>
      <c r="E7" s="184"/>
      <c r="F7" s="185">
        <v>2031</v>
      </c>
      <c r="G7" s="381">
        <f t="shared" si="0"/>
        <v>2031</v>
      </c>
    </row>
    <row r="8" spans="1:7" ht="15.75" customHeight="1">
      <c r="A8" s="186" t="s">
        <v>1013</v>
      </c>
      <c r="B8" s="184">
        <v>400</v>
      </c>
      <c r="C8" s="379">
        <v>2012</v>
      </c>
      <c r="D8" s="184"/>
      <c r="E8" s="184"/>
      <c r="F8" s="185">
        <v>400</v>
      </c>
      <c r="G8" s="381">
        <f t="shared" si="0"/>
        <v>400</v>
      </c>
    </row>
    <row r="9" spans="1:7" ht="15.75" customHeight="1">
      <c r="A9" s="186"/>
      <c r="B9" s="184"/>
      <c r="C9" s="379"/>
      <c r="D9" s="184"/>
      <c r="E9" s="184"/>
      <c r="F9" s="185"/>
      <c r="G9" s="381">
        <f t="shared" si="0"/>
        <v>0</v>
      </c>
    </row>
    <row r="10" spans="1:7" ht="15.75" customHeight="1">
      <c r="A10" s="186"/>
      <c r="B10" s="184"/>
      <c r="C10" s="379"/>
      <c r="D10" s="184"/>
      <c r="E10" s="184"/>
      <c r="F10" s="185"/>
      <c r="G10" s="381">
        <f t="shared" si="0"/>
        <v>0</v>
      </c>
    </row>
    <row r="11" spans="1:7" ht="15.75" customHeight="1">
      <c r="A11" s="186"/>
      <c r="B11" s="184"/>
      <c r="C11" s="379"/>
      <c r="D11" s="184"/>
      <c r="E11" s="184"/>
      <c r="F11" s="185"/>
      <c r="G11" s="381">
        <f t="shared" si="0"/>
        <v>0</v>
      </c>
    </row>
    <row r="12" spans="1:7" ht="15.75" customHeight="1">
      <c r="A12" s="186"/>
      <c r="B12" s="184"/>
      <c r="C12" s="379"/>
      <c r="D12" s="184"/>
      <c r="E12" s="184"/>
      <c r="F12" s="185"/>
      <c r="G12" s="381">
        <f t="shared" si="0"/>
        <v>0</v>
      </c>
    </row>
    <row r="13" spans="1:7" ht="15.75" customHeight="1">
      <c r="A13" s="186"/>
      <c r="B13" s="184"/>
      <c r="C13" s="379"/>
      <c r="D13" s="184"/>
      <c r="E13" s="184"/>
      <c r="F13" s="185"/>
      <c r="G13" s="381">
        <f t="shared" si="0"/>
        <v>0</v>
      </c>
    </row>
    <row r="14" spans="1:7" ht="15.75" customHeight="1">
      <c r="A14" s="186"/>
      <c r="B14" s="184"/>
      <c r="C14" s="379"/>
      <c r="D14" s="184"/>
      <c r="E14" s="184"/>
      <c r="F14" s="185"/>
      <c r="G14" s="381">
        <f t="shared" si="0"/>
        <v>0</v>
      </c>
    </row>
    <row r="15" spans="1:7" ht="15.75" customHeight="1">
      <c r="A15" s="186"/>
      <c r="B15" s="184"/>
      <c r="C15" s="379"/>
      <c r="D15" s="184"/>
      <c r="E15" s="184"/>
      <c r="F15" s="185"/>
      <c r="G15" s="381">
        <f t="shared" si="0"/>
        <v>0</v>
      </c>
    </row>
    <row r="16" spans="1:7" ht="15.75" customHeight="1">
      <c r="A16" s="186"/>
      <c r="B16" s="184"/>
      <c r="C16" s="379"/>
      <c r="D16" s="184"/>
      <c r="E16" s="184"/>
      <c r="F16" s="185"/>
      <c r="G16" s="381">
        <f t="shared" si="0"/>
        <v>0</v>
      </c>
    </row>
    <row r="17" spans="1:7" ht="15.75" customHeight="1">
      <c r="A17" s="186"/>
      <c r="B17" s="184"/>
      <c r="C17" s="379"/>
      <c r="D17" s="184"/>
      <c r="E17" s="184"/>
      <c r="F17" s="185"/>
      <c r="G17" s="381">
        <f t="shared" si="0"/>
        <v>0</v>
      </c>
    </row>
    <row r="18" spans="1:7" ht="15.75" customHeight="1">
      <c r="A18" s="186"/>
      <c r="B18" s="184"/>
      <c r="C18" s="379"/>
      <c r="D18" s="184"/>
      <c r="E18" s="184"/>
      <c r="F18" s="185"/>
      <c r="G18" s="381">
        <f t="shared" si="0"/>
        <v>0</v>
      </c>
    </row>
    <row r="19" spans="1:7" ht="15.75" customHeight="1">
      <c r="A19" s="186"/>
      <c r="B19" s="184"/>
      <c r="C19" s="379"/>
      <c r="D19" s="184"/>
      <c r="E19" s="184"/>
      <c r="F19" s="185"/>
      <c r="G19" s="381">
        <f t="shared" si="0"/>
        <v>0</v>
      </c>
    </row>
    <row r="20" spans="1:7" ht="15.75" customHeight="1">
      <c r="A20" s="186"/>
      <c r="B20" s="184"/>
      <c r="C20" s="379"/>
      <c r="D20" s="184"/>
      <c r="E20" s="184"/>
      <c r="F20" s="185"/>
      <c r="G20" s="381">
        <f t="shared" si="0"/>
        <v>0</v>
      </c>
    </row>
    <row r="21" spans="1:7" ht="15.75" customHeight="1">
      <c r="A21" s="186"/>
      <c r="B21" s="184"/>
      <c r="C21" s="379"/>
      <c r="D21" s="184"/>
      <c r="E21" s="184"/>
      <c r="F21" s="185"/>
      <c r="G21" s="381">
        <f t="shared" si="0"/>
        <v>0</v>
      </c>
    </row>
    <row r="22" spans="1:7" ht="15.75" customHeight="1" thickBot="1">
      <c r="A22" s="203"/>
      <c r="B22" s="187"/>
      <c r="C22" s="380"/>
      <c r="D22" s="187"/>
      <c r="E22" s="187"/>
      <c r="F22" s="188"/>
      <c r="G22" s="382">
        <f t="shared" si="0"/>
        <v>0</v>
      </c>
    </row>
    <row r="23" spans="1:7" s="207" customFormat="1" ht="18" customHeight="1" thickBot="1">
      <c r="A23" s="92" t="s">
        <v>201</v>
      </c>
      <c r="B23" s="204">
        <f>SUM(B4:B22)</f>
        <v>12512</v>
      </c>
      <c r="C23" s="378"/>
      <c r="D23" s="204">
        <f>SUM(D4:D22)</f>
        <v>0</v>
      </c>
      <c r="E23" s="204">
        <f>SUM(E4:E22)</f>
        <v>0</v>
      </c>
      <c r="F23" s="205">
        <f>SUM(F4:F22)</f>
        <v>12512</v>
      </c>
      <c r="G23" s="206">
        <f t="shared" si="0"/>
        <v>12512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6. melléklet az 5/2013. (V. 07)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D34"/>
  <sheetViews>
    <sheetView workbookViewId="0" topLeftCell="A1">
      <selection activeCell="H17" sqref="H17"/>
    </sheetView>
  </sheetViews>
  <sheetFormatPr defaultColWidth="9.00390625" defaultRowHeight="12.75"/>
  <cols>
    <col min="1" max="1" width="49.50390625" style="5" customWidth="1"/>
    <col min="2" max="3" width="13.875" style="5" customWidth="1"/>
    <col min="4" max="4" width="13.875" style="6" customWidth="1"/>
    <col min="5" max="5" width="20.00390625" style="6" customWidth="1"/>
    <col min="6" max="6" width="19.00390625" style="6" customWidth="1"/>
    <col min="7" max="16384" width="9.375" style="6" customWidth="1"/>
  </cols>
  <sheetData>
    <row r="1" spans="1:4" s="174" customFormat="1" ht="24" customHeight="1" thickBot="1">
      <c r="A1" s="209"/>
      <c r="B1" s="209"/>
      <c r="C1" s="609" t="s">
        <v>194</v>
      </c>
      <c r="D1" s="609"/>
    </row>
    <row r="2" spans="1:4" s="212" customFormat="1" ht="27.75" customHeight="1" thickBot="1">
      <c r="A2" s="210" t="s">
        <v>206</v>
      </c>
      <c r="B2" s="211" t="s">
        <v>207</v>
      </c>
      <c r="C2" s="211" t="s">
        <v>347</v>
      </c>
      <c r="D2" s="211" t="s">
        <v>348</v>
      </c>
    </row>
    <row r="3" spans="1:4" ht="15.75" customHeight="1">
      <c r="A3" s="431" t="s">
        <v>208</v>
      </c>
      <c r="B3" s="383"/>
      <c r="C3" s="384"/>
      <c r="D3" s="385"/>
    </row>
    <row r="4" spans="1:4" ht="15.75" customHeight="1">
      <c r="A4" s="213" t="s">
        <v>209</v>
      </c>
      <c r="B4" s="386"/>
      <c r="C4" s="387"/>
      <c r="D4" s="388"/>
    </row>
    <row r="5" spans="1:4" ht="15.75" customHeight="1">
      <c r="A5" s="213" t="s">
        <v>210</v>
      </c>
      <c r="B5" s="386"/>
      <c r="C5" s="387"/>
      <c r="D5" s="388"/>
    </row>
    <row r="6" spans="1:4" ht="15.75" customHeight="1">
      <c r="A6" s="213" t="s">
        <v>211</v>
      </c>
      <c r="B6" s="386">
        <v>165</v>
      </c>
      <c r="C6" s="387">
        <v>165</v>
      </c>
      <c r="D6" s="388">
        <v>441</v>
      </c>
    </row>
    <row r="7" spans="1:4" ht="15.75" customHeight="1">
      <c r="A7" s="213" t="s">
        <v>212</v>
      </c>
      <c r="B7" s="386">
        <v>5166</v>
      </c>
      <c r="C7" s="387">
        <v>5166</v>
      </c>
      <c r="D7" s="388">
        <v>4577</v>
      </c>
    </row>
    <row r="8" spans="1:4" ht="15.75" customHeight="1">
      <c r="A8" s="213" t="s">
        <v>213</v>
      </c>
      <c r="B8" s="386"/>
      <c r="C8" s="387"/>
      <c r="D8" s="388"/>
    </row>
    <row r="9" spans="1:4" ht="15.75" customHeight="1">
      <c r="A9" s="213" t="s">
        <v>214</v>
      </c>
      <c r="B9" s="386"/>
      <c r="C9" s="387"/>
      <c r="D9" s="388"/>
    </row>
    <row r="10" spans="1:4" ht="15.75" customHeight="1">
      <c r="A10" s="213" t="s">
        <v>215</v>
      </c>
      <c r="B10" s="386"/>
      <c r="C10" s="387"/>
      <c r="D10" s="388"/>
    </row>
    <row r="11" spans="1:4" ht="15.75" customHeight="1">
      <c r="A11" s="213" t="s">
        <v>216</v>
      </c>
      <c r="B11" s="386"/>
      <c r="C11" s="387"/>
      <c r="D11" s="388"/>
    </row>
    <row r="12" spans="1:4" ht="15.75" customHeight="1">
      <c r="A12" s="213" t="s">
        <v>217</v>
      </c>
      <c r="B12" s="386">
        <v>1539</v>
      </c>
      <c r="C12" s="387">
        <v>1539</v>
      </c>
      <c r="D12" s="388">
        <v>411</v>
      </c>
    </row>
    <row r="13" spans="1:4" ht="15.75" customHeight="1">
      <c r="A13" s="213" t="s">
        <v>218</v>
      </c>
      <c r="B13" s="386"/>
      <c r="C13" s="387"/>
      <c r="D13" s="388"/>
    </row>
    <row r="14" spans="1:4" ht="15.75" customHeight="1">
      <c r="A14" s="213" t="s">
        <v>278</v>
      </c>
      <c r="B14" s="386">
        <v>1744</v>
      </c>
      <c r="C14" s="387">
        <v>1744</v>
      </c>
      <c r="D14" s="388">
        <v>1419</v>
      </c>
    </row>
    <row r="15" spans="1:4" ht="15.75" customHeight="1">
      <c r="A15" s="213" t="s">
        <v>279</v>
      </c>
      <c r="B15" s="386">
        <v>1102</v>
      </c>
      <c r="C15" s="387">
        <v>1102</v>
      </c>
      <c r="D15" s="388">
        <v>1102</v>
      </c>
    </row>
    <row r="16" spans="1:4" ht="15.75" customHeight="1">
      <c r="A16" s="213" t="s">
        <v>280</v>
      </c>
      <c r="B16" s="386"/>
      <c r="C16" s="387"/>
      <c r="D16" s="388"/>
    </row>
    <row r="17" spans="1:4" ht="15.75" customHeight="1">
      <c r="A17" s="213" t="s">
        <v>281</v>
      </c>
      <c r="B17" s="386">
        <v>3717</v>
      </c>
      <c r="C17" s="387">
        <v>3717</v>
      </c>
      <c r="D17" s="388">
        <v>3406</v>
      </c>
    </row>
    <row r="18" spans="1:4" ht="15.75" customHeight="1">
      <c r="A18" s="213" t="s">
        <v>282</v>
      </c>
      <c r="B18" s="386">
        <v>100</v>
      </c>
      <c r="C18" s="387">
        <v>100</v>
      </c>
      <c r="D18" s="388">
        <v>14</v>
      </c>
    </row>
    <row r="19" spans="1:4" ht="15.75" customHeight="1">
      <c r="A19" s="213" t="s">
        <v>939</v>
      </c>
      <c r="B19" s="386"/>
      <c r="C19" s="387"/>
      <c r="D19" s="388"/>
    </row>
    <row r="20" spans="1:4" ht="15.75" customHeight="1">
      <c r="A20" s="213" t="s">
        <v>940</v>
      </c>
      <c r="B20" s="386">
        <v>3600</v>
      </c>
      <c r="C20" s="387">
        <v>3600</v>
      </c>
      <c r="D20" s="388">
        <v>3172</v>
      </c>
    </row>
    <row r="21" spans="1:4" ht="15.75" customHeight="1">
      <c r="A21" s="213" t="s">
        <v>941</v>
      </c>
      <c r="B21" s="386"/>
      <c r="C21" s="387"/>
      <c r="D21" s="388"/>
    </row>
    <row r="22" spans="1:4" ht="15.75" customHeight="1">
      <c r="A22" s="213" t="s">
        <v>219</v>
      </c>
      <c r="B22" s="386"/>
      <c r="C22" s="387"/>
      <c r="D22" s="388"/>
    </row>
    <row r="23" spans="1:4" ht="15.75" customHeight="1">
      <c r="A23" s="213" t="s">
        <v>283</v>
      </c>
      <c r="B23" s="386"/>
      <c r="C23" s="387"/>
      <c r="D23" s="388"/>
    </row>
    <row r="24" spans="1:4" ht="15.75" customHeight="1">
      <c r="A24" s="213" t="s">
        <v>200</v>
      </c>
      <c r="B24" s="386"/>
      <c r="C24" s="387"/>
      <c r="D24" s="388"/>
    </row>
    <row r="25" spans="1:4" ht="15.75" customHeight="1">
      <c r="A25" s="214"/>
      <c r="B25" s="386"/>
      <c r="C25" s="387"/>
      <c r="D25" s="388"/>
    </row>
    <row r="26" spans="1:4" ht="15.75" customHeight="1">
      <c r="A26" s="214"/>
      <c r="B26" s="386"/>
      <c r="C26" s="387"/>
      <c r="D26" s="388"/>
    </row>
    <row r="27" spans="1:4" ht="15.75" customHeight="1">
      <c r="A27" s="214"/>
      <c r="B27" s="386"/>
      <c r="C27" s="387"/>
      <c r="D27" s="388"/>
    </row>
    <row r="28" spans="1:4" ht="15.75" customHeight="1">
      <c r="A28" s="214"/>
      <c r="B28" s="386"/>
      <c r="C28" s="387"/>
      <c r="D28" s="388"/>
    </row>
    <row r="29" spans="1:4" ht="15.75" customHeight="1">
      <c r="A29" s="214"/>
      <c r="B29" s="386"/>
      <c r="C29" s="387"/>
      <c r="D29" s="388"/>
    </row>
    <row r="30" spans="1:4" ht="15.75" customHeight="1">
      <c r="A30" s="214"/>
      <c r="B30" s="386"/>
      <c r="C30" s="387"/>
      <c r="D30" s="388"/>
    </row>
    <row r="31" spans="1:4" ht="15.75" customHeight="1">
      <c r="A31" s="214" t="s">
        <v>220</v>
      </c>
      <c r="B31" s="386">
        <v>127895</v>
      </c>
      <c r="C31" s="387">
        <v>127895</v>
      </c>
      <c r="D31" s="388">
        <v>38364</v>
      </c>
    </row>
    <row r="32" spans="1:4" ht="15.75" customHeight="1">
      <c r="A32" s="214" t="s">
        <v>188</v>
      </c>
      <c r="B32" s="389">
        <v>3000</v>
      </c>
      <c r="C32" s="390"/>
      <c r="D32" s="388"/>
    </row>
    <row r="33" spans="1:4" ht="15.75" customHeight="1" thickBot="1">
      <c r="A33" s="432" t="s">
        <v>189</v>
      </c>
      <c r="B33" s="391"/>
      <c r="C33" s="392"/>
      <c r="D33" s="393"/>
    </row>
    <row r="34" spans="1:4" ht="18" customHeight="1" thickBot="1">
      <c r="A34" s="93" t="s">
        <v>201</v>
      </c>
      <c r="B34" s="215">
        <f>SUM(B3:B33)</f>
        <v>148028</v>
      </c>
      <c r="C34" s="215">
        <f>SUM(C3:C33)</f>
        <v>145028</v>
      </c>
      <c r="D34" s="216">
        <f>SUM(D3:D33)</f>
        <v>52906</v>
      </c>
    </row>
  </sheetData>
  <sheetProtection sheet="1" objects="1" scenarios="1"/>
  <mergeCells count="1">
    <mergeCell ref="C1:D1"/>
  </mergeCells>
  <conditionalFormatting sqref="B34:D34">
    <cfRule type="cellIs" priority="1" dxfId="1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&amp;12Polgármesteri hivatal kiadási előirányzatainak és teljesítési adatainak
 alakulása feladatonként&amp;14
&amp;R&amp;"Times New Roman CE,Félkövér dőlt"&amp;11 7. melléklet az 5/2013. (V. 07.)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"/>
  <dimension ref="A1:J18"/>
  <sheetViews>
    <sheetView workbookViewId="0" topLeftCell="A1">
      <selection activeCell="H17" sqref="H17"/>
    </sheetView>
  </sheetViews>
  <sheetFormatPr defaultColWidth="9.00390625" defaultRowHeight="12.75"/>
  <cols>
    <col min="1" max="1" width="6.875" style="175" customWidth="1"/>
    <col min="2" max="2" width="36.00390625" style="174" customWidth="1"/>
    <col min="3" max="3" width="17.00390625" style="174" customWidth="1"/>
    <col min="4" max="9" width="12.875" style="174" customWidth="1"/>
    <col min="10" max="10" width="13.875" style="174" customWidth="1"/>
    <col min="11" max="16384" width="9.375" style="174" customWidth="1"/>
  </cols>
  <sheetData>
    <row r="1" ht="14.25" thickBot="1">
      <c r="J1" s="176" t="s">
        <v>194</v>
      </c>
    </row>
    <row r="2" spans="1:10" s="220" customFormat="1" ht="26.25" customHeight="1">
      <c r="A2" s="614" t="s">
        <v>221</v>
      </c>
      <c r="B2" s="612" t="s">
        <v>434</v>
      </c>
      <c r="C2" s="612" t="s">
        <v>435</v>
      </c>
      <c r="D2" s="612" t="s">
        <v>116</v>
      </c>
      <c r="E2" s="612" t="s">
        <v>949</v>
      </c>
      <c r="F2" s="217" t="s">
        <v>436</v>
      </c>
      <c r="G2" s="218"/>
      <c r="H2" s="218"/>
      <c r="I2" s="219"/>
      <c r="J2" s="610" t="s">
        <v>117</v>
      </c>
    </row>
    <row r="3" spans="1:10" s="224" customFormat="1" ht="32.25" customHeight="1" thickBot="1">
      <c r="A3" s="615"/>
      <c r="B3" s="616"/>
      <c r="C3" s="616"/>
      <c r="D3" s="613"/>
      <c r="E3" s="613"/>
      <c r="F3" s="221" t="s">
        <v>986</v>
      </c>
      <c r="G3" s="222" t="s">
        <v>440</v>
      </c>
      <c r="H3" s="222" t="s">
        <v>950</v>
      </c>
      <c r="I3" s="223" t="s">
        <v>951</v>
      </c>
      <c r="J3" s="611"/>
    </row>
    <row r="4" spans="1:10" s="229" customFormat="1" ht="13.5" customHeight="1" thickBot="1">
      <c r="A4" s="225">
        <v>1</v>
      </c>
      <c r="B4" s="226">
        <v>2</v>
      </c>
      <c r="C4" s="227">
        <v>3</v>
      </c>
      <c r="D4" s="227">
        <v>4</v>
      </c>
      <c r="E4" s="227">
        <v>5</v>
      </c>
      <c r="F4" s="227">
        <v>6</v>
      </c>
      <c r="G4" s="227">
        <v>7</v>
      </c>
      <c r="H4" s="227">
        <v>8</v>
      </c>
      <c r="I4" s="227">
        <v>9</v>
      </c>
      <c r="J4" s="228" t="s">
        <v>118</v>
      </c>
    </row>
    <row r="5" spans="1:10" ht="33.75" customHeight="1">
      <c r="A5" s="230" t="s">
        <v>130</v>
      </c>
      <c r="B5" s="394" t="s">
        <v>437</v>
      </c>
      <c r="C5" s="406"/>
      <c r="D5" s="395">
        <v>30760</v>
      </c>
      <c r="E5" s="395">
        <v>30760</v>
      </c>
      <c r="F5" s="395">
        <v>0</v>
      </c>
      <c r="G5" s="395">
        <v>0</v>
      </c>
      <c r="H5" s="395">
        <f>SUM(H6:H7)</f>
        <v>0</v>
      </c>
      <c r="I5" s="396">
        <f>SUM(I6:I7)</f>
        <v>0</v>
      </c>
      <c r="J5" s="397">
        <f aca="true" t="shared" si="0" ref="J5:J17">SUM(F5:I5)</f>
        <v>0</v>
      </c>
    </row>
    <row r="6" spans="1:10" ht="21" customHeight="1">
      <c r="A6" s="231" t="s">
        <v>131</v>
      </c>
      <c r="B6" s="232" t="s">
        <v>222</v>
      </c>
      <c r="C6" s="407"/>
      <c r="D6" s="184"/>
      <c r="E6" s="184"/>
      <c r="F6" s="184">
        <v>0</v>
      </c>
      <c r="G6" s="184">
        <v>0</v>
      </c>
      <c r="H6" s="184"/>
      <c r="I6" s="185"/>
      <c r="J6" s="233">
        <f t="shared" si="0"/>
        <v>0</v>
      </c>
    </row>
    <row r="7" spans="1:10" ht="21" customHeight="1">
      <c r="A7" s="231" t="s">
        <v>132</v>
      </c>
      <c r="B7" s="232" t="s">
        <v>222</v>
      </c>
      <c r="C7" s="407"/>
      <c r="D7" s="184"/>
      <c r="E7" s="184"/>
      <c r="F7" s="184"/>
      <c r="G7" s="184"/>
      <c r="H7" s="184"/>
      <c r="I7" s="185"/>
      <c r="J7" s="233">
        <f t="shared" si="0"/>
        <v>0</v>
      </c>
    </row>
    <row r="8" spans="1:10" ht="36" customHeight="1">
      <c r="A8" s="231" t="s">
        <v>133</v>
      </c>
      <c r="B8" s="398" t="s">
        <v>438</v>
      </c>
      <c r="C8" s="408"/>
      <c r="D8" s="399">
        <f aca="true" t="shared" si="1" ref="D8:I8">SUM(D9:D10)</f>
        <v>0</v>
      </c>
      <c r="E8" s="399">
        <f t="shared" si="1"/>
        <v>0</v>
      </c>
      <c r="F8" s="399">
        <f t="shared" si="1"/>
        <v>0</v>
      </c>
      <c r="G8" s="399">
        <f t="shared" si="1"/>
        <v>0</v>
      </c>
      <c r="H8" s="399">
        <f t="shared" si="1"/>
        <v>0</v>
      </c>
      <c r="I8" s="400">
        <f t="shared" si="1"/>
        <v>0</v>
      </c>
      <c r="J8" s="401">
        <f t="shared" si="0"/>
        <v>0</v>
      </c>
    </row>
    <row r="9" spans="1:10" ht="21" customHeight="1">
      <c r="A9" s="231" t="s">
        <v>134</v>
      </c>
      <c r="B9" s="232" t="s">
        <v>222</v>
      </c>
      <c r="C9" s="407"/>
      <c r="D9" s="184"/>
      <c r="E9" s="184"/>
      <c r="F9" s="184"/>
      <c r="G9" s="184"/>
      <c r="H9" s="184"/>
      <c r="I9" s="185"/>
      <c r="J9" s="233">
        <f t="shared" si="0"/>
        <v>0</v>
      </c>
    </row>
    <row r="10" spans="1:10" ht="18" customHeight="1">
      <c r="A10" s="231" t="s">
        <v>135</v>
      </c>
      <c r="B10" s="232"/>
      <c r="C10" s="407"/>
      <c r="D10" s="184"/>
      <c r="E10" s="184"/>
      <c r="F10" s="184"/>
      <c r="G10" s="184"/>
      <c r="H10" s="184"/>
      <c r="I10" s="185"/>
      <c r="J10" s="233">
        <f t="shared" si="0"/>
        <v>0</v>
      </c>
    </row>
    <row r="11" spans="1:10" ht="21" customHeight="1">
      <c r="A11" s="231" t="s">
        <v>136</v>
      </c>
      <c r="B11" s="234" t="s">
        <v>471</v>
      </c>
      <c r="C11" s="408"/>
      <c r="D11" s="399">
        <f aca="true" t="shared" si="2" ref="D11:I11">SUM(D12:D12)</f>
        <v>0</v>
      </c>
      <c r="E11" s="399">
        <f t="shared" si="2"/>
        <v>0</v>
      </c>
      <c r="F11" s="399">
        <f t="shared" si="2"/>
        <v>0</v>
      </c>
      <c r="G11" s="399">
        <f t="shared" si="2"/>
        <v>0</v>
      </c>
      <c r="H11" s="399">
        <f t="shared" si="2"/>
        <v>0</v>
      </c>
      <c r="I11" s="400">
        <f t="shared" si="2"/>
        <v>0</v>
      </c>
      <c r="J11" s="401">
        <f t="shared" si="0"/>
        <v>0</v>
      </c>
    </row>
    <row r="12" spans="1:10" ht="21" customHeight="1">
      <c r="A12" s="231" t="s">
        <v>137</v>
      </c>
      <c r="B12" s="232"/>
      <c r="C12" s="407"/>
      <c r="D12" s="184"/>
      <c r="E12" s="184"/>
      <c r="F12" s="184"/>
      <c r="G12" s="184"/>
      <c r="H12" s="184"/>
      <c r="I12" s="185"/>
      <c r="J12" s="233">
        <f t="shared" si="0"/>
        <v>0</v>
      </c>
    </row>
    <row r="13" spans="1:10" ht="21" customHeight="1">
      <c r="A13" s="231" t="s">
        <v>138</v>
      </c>
      <c r="B13" s="234" t="s">
        <v>472</v>
      </c>
      <c r="C13" s="408"/>
      <c r="D13" s="399">
        <f aca="true" t="shared" si="3" ref="D13:I13">SUM(D14:D14)</f>
        <v>0</v>
      </c>
      <c r="E13" s="399">
        <f t="shared" si="3"/>
        <v>0</v>
      </c>
      <c r="F13" s="399">
        <f t="shared" si="3"/>
        <v>0</v>
      </c>
      <c r="G13" s="399">
        <f t="shared" si="3"/>
        <v>0</v>
      </c>
      <c r="H13" s="399">
        <f t="shared" si="3"/>
        <v>0</v>
      </c>
      <c r="I13" s="400">
        <f t="shared" si="3"/>
        <v>0</v>
      </c>
      <c r="J13" s="401">
        <f t="shared" si="0"/>
        <v>0</v>
      </c>
    </row>
    <row r="14" spans="1:10" ht="21" customHeight="1">
      <c r="A14" s="231" t="s">
        <v>139</v>
      </c>
      <c r="B14" s="232"/>
      <c r="C14" s="407"/>
      <c r="D14" s="184"/>
      <c r="E14" s="184"/>
      <c r="F14" s="184"/>
      <c r="G14" s="184"/>
      <c r="H14" s="184"/>
      <c r="I14" s="185"/>
      <c r="J14" s="233">
        <f t="shared" si="0"/>
        <v>0</v>
      </c>
    </row>
    <row r="15" spans="1:10" ht="21" customHeight="1">
      <c r="A15" s="235" t="s">
        <v>140</v>
      </c>
      <c r="B15" s="236" t="s">
        <v>120</v>
      </c>
      <c r="C15" s="409"/>
      <c r="D15" s="237">
        <f aca="true" t="shared" si="4" ref="D15:I15">SUM(D16:D17)</f>
        <v>0</v>
      </c>
      <c r="E15" s="237">
        <f t="shared" si="4"/>
        <v>0</v>
      </c>
      <c r="F15" s="237">
        <f t="shared" si="4"/>
        <v>0</v>
      </c>
      <c r="G15" s="237">
        <f t="shared" si="4"/>
        <v>0</v>
      </c>
      <c r="H15" s="237">
        <f t="shared" si="4"/>
        <v>0</v>
      </c>
      <c r="I15" s="238">
        <f t="shared" si="4"/>
        <v>0</v>
      </c>
      <c r="J15" s="401">
        <f t="shared" si="0"/>
        <v>0</v>
      </c>
    </row>
    <row r="16" spans="1:10" ht="21" customHeight="1">
      <c r="A16" s="235" t="s">
        <v>141</v>
      </c>
      <c r="B16" s="232"/>
      <c r="C16" s="407"/>
      <c r="D16" s="184"/>
      <c r="E16" s="184"/>
      <c r="F16" s="184"/>
      <c r="G16" s="184"/>
      <c r="H16" s="184"/>
      <c r="I16" s="185"/>
      <c r="J16" s="233">
        <f t="shared" si="0"/>
        <v>0</v>
      </c>
    </row>
    <row r="17" spans="1:10" ht="21" customHeight="1" thickBot="1">
      <c r="A17" s="235" t="s">
        <v>142</v>
      </c>
      <c r="B17" s="232" t="s">
        <v>222</v>
      </c>
      <c r="C17" s="410"/>
      <c r="D17" s="239"/>
      <c r="E17" s="239"/>
      <c r="F17" s="239"/>
      <c r="G17" s="239"/>
      <c r="H17" s="239"/>
      <c r="I17" s="240"/>
      <c r="J17" s="233">
        <f t="shared" si="0"/>
        <v>0</v>
      </c>
    </row>
    <row r="18" spans="1:10" ht="21" customHeight="1" thickBot="1">
      <c r="A18" s="241" t="s">
        <v>143</v>
      </c>
      <c r="B18" s="242" t="s">
        <v>498</v>
      </c>
      <c r="C18" s="405"/>
      <c r="D18" s="402">
        <f aca="true" t="shared" si="5" ref="D18:J18">D5+D8+D11+D13+D15</f>
        <v>30760</v>
      </c>
      <c r="E18" s="402">
        <f t="shared" si="5"/>
        <v>30760</v>
      </c>
      <c r="F18" s="402">
        <f t="shared" si="5"/>
        <v>0</v>
      </c>
      <c r="G18" s="402">
        <f t="shared" si="5"/>
        <v>0</v>
      </c>
      <c r="H18" s="402">
        <f t="shared" si="5"/>
        <v>0</v>
      </c>
      <c r="I18" s="403">
        <f t="shared" si="5"/>
        <v>0</v>
      </c>
      <c r="J18" s="404">
        <f t="shared" si="5"/>
        <v>0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8. melléklet az 5/2013. (V. 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Margit</cp:lastModifiedBy>
  <cp:lastPrinted>2013-06-10T12:41:16Z</cp:lastPrinted>
  <dcterms:created xsi:type="dcterms:W3CDTF">1999-10-30T10:30:45Z</dcterms:created>
  <dcterms:modified xsi:type="dcterms:W3CDTF">2013-06-10T12:41:53Z</dcterms:modified>
  <cp:category/>
  <cp:version/>
  <cp:contentType/>
  <cp:contentStatus/>
</cp:coreProperties>
</file>